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50" windowWidth="9135" windowHeight="490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J13" i="4689" s="1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2" i="4689" l="1"/>
  <c r="J34" i="4689"/>
  <c r="AF23" i="4688" s="1"/>
  <c r="J28" i="4689"/>
  <c r="D23" i="4688" s="1"/>
  <c r="J31" i="4689"/>
  <c r="P23" i="4688" s="1"/>
  <c r="J16" i="4689"/>
  <c r="AF15" i="4688" s="1"/>
  <c r="J10" i="4689"/>
  <c r="D15" i="4688" s="1"/>
  <c r="AJ22" i="4688"/>
  <c r="BX19" i="4688" s="1"/>
  <c r="AN22" i="4688"/>
  <c r="CB19" i="4688" s="1"/>
  <c r="T17" i="4681"/>
  <c r="AO22" i="4688"/>
  <c r="CC19" i="4688" s="1"/>
  <c r="AH22" i="4688"/>
  <c r="BV19" i="4688" s="1"/>
  <c r="AL22" i="4688"/>
  <c r="BZ19" i="4688" s="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O23" i="4688"/>
  <c r="J35" i="4689"/>
  <c r="U23" i="4688"/>
  <c r="Z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L30" i="4688" s="1"/>
  <c r="BZ20" i="4688" s="1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30" i="4688" s="1"/>
  <c r="BY20" i="4688" s="1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I30" i="4688" l="1"/>
  <c r="BW20" i="4688" s="1"/>
  <c r="AH30" i="4688"/>
  <c r="BV20" i="4688" s="1"/>
  <c r="W30" i="4688"/>
  <c r="BL20" i="4688" s="1"/>
  <c r="R30" i="4688"/>
  <c r="BG20" i="4688" s="1"/>
  <c r="I30" i="4688"/>
  <c r="AY20" i="4688" s="1"/>
  <c r="H30" i="4688"/>
  <c r="AX20" i="4688" s="1"/>
  <c r="AM30" i="4688"/>
  <c r="CA20" i="4688" s="1"/>
  <c r="AJ30" i="4688"/>
  <c r="BX20" i="4688" s="1"/>
  <c r="U23" i="4678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<sst xmlns="http://schemas.openxmlformats.org/spreadsheetml/2006/main" count="652" uniqueCount="156">
  <si>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</si>
  <si>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</si>
  <si>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</si>
  <si>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</si>
  <si>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</si>
  <si>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</si>
  <si>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</si>
  <si>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</si>
  <si>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</si>
  <si>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</si>
  <si>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</si>
  <si>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</si>
  <si>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</si>
  <si>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</si>
  <si>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</si>
  <si>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</si>
  <si>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</si>
  <si>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</si>
  <si>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</si>
  <si>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</si>
  <si>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</si>
  <si>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</si>
  <si>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</si>
  <si>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</si>
  <si>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</si>
  <si>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</si>
  <si>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</si>
  <si>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</si>
  <si>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</si>
  <si>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</si>
  <si>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</si>
  <si>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</si>
  <si>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</si>
  <si>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</si>
  <si>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</si>
  <si>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</si>
  <si>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</si>
  <si>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</si>
  <si>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</si>
  <si>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</si>
  <si>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</si>
  <si>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</si>
  <si>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</si>
  <si>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</si>
  <si>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</si>
  <si>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</si>
  <si>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</si>
  <si>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</si>
  <si>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</si>
  <si>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</si>
  <si>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</si>
  <si>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</si>
  <si>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</si>
  <si>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</si>
  <si>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</si>
  <si>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</si>
  <si>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</si>
  <si>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</si>
  <si>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</si>
  <si>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</si>
  <si>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</si>
  <si>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</si>
  <si>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</si>
  <si>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</si>
  <si>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</si>
  <si>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</si>
  <si>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</si>
  <si>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</si>
  <si>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</si>
  <si>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</si>
  <si>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</si>
  <si>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</si>
  <si>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</si>
  <si>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</si>
  <si>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</si>
  <si>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</si>
  <si>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</si>
  <si>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</si>
  <si>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</si>
  <si>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</si>
  <si>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</si>
  <si>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</si>
  <si>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</si>
  <si>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</si>
  <si>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</si>
  <si>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</si>
  <si>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</si>
  <si>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</si>
  <si>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</si>
  <si>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</si>
  <si>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</si>
  <si>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</si>
  <si>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</si>
  <si>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</si>
  <si>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</si>
  <si>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</si>
  <si>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</si>
  <si>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</si>
  <si>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</si>
  <si>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</si>
  <si>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</si>
  <si>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</si>
  <si>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</si>
  <si>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</si>
  <si>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</si>
  <si>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</si>
  <si>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</si>
  <si>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</si>
  <si>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</si>
  <si>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</si>
  <si>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</si>
  <si>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</si>
  <si>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</si>
  <si>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</si>
  <si>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</si>
  <si>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</si>
  <si>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</si>
  <si>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</si>
  <si>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</si>
  <si>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</si>
  <si>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</si>
  <si>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</si>
  <si>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</si>
  <si>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</si>
  <si>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</si>
  <si>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</si>
  <si>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</si>
  <si>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</si>
  <si>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</si>
  <si>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</si>
  <si>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</si>
  <si>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</si>
  <si>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</si>
  <si>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</si>
  <si>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</si>
  <si>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</si>
  <si>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</si>
  <si>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</si>
  <si>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</si>
  <si>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</si>
  <si>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</si>
  <si>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</si>
  <si>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</si>
  <si>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</si>
  <si>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</si>
  <si>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</si>
  <si>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</si>
  <si>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</si>
  <si>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</si>
  <si>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47D - CR 20</t>
  </si>
  <si>
    <t>IVAN FONSECA</t>
  </si>
  <si>
    <t>47D20</t>
  </si>
  <si>
    <t>16.00 - 17:00</t>
  </si>
  <si>
    <t>ADOLFREDO FLOREZ</t>
  </si>
  <si>
    <t>16:00 - 16:00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</si>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</sst>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16.5</c:v>
                </c:pt>
                <c:pt idx="1">
                  <c:v>19</c:v>
                </c:pt>
                <c:pt idx="2">
                  <c:v>13.5</c:v>
                </c:pt>
                <c:pt idx="3">
                  <c:v>12</c:v>
                </c:pt>
                <c:pt idx="4">
                  <c:v>12.5</c:v>
                </c:pt>
                <c:pt idx="5">
                  <c:v>18.5</c:v>
                </c:pt>
                <c:pt idx="6">
                  <c:v>9.5</c:v>
                </c:pt>
                <c:pt idx="7">
                  <c:v>13.5</c:v>
                </c:pt>
                <c:pt idx="8">
                  <c:v>16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573504"/>
        <c:axId val="31575424"/>
      </c:barChart>
      <c:catAx>
        <c:axId val="3157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157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7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15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98</c:v>
                </c:pt>
                <c:pt idx="1">
                  <c:v>123</c:v>
                </c:pt>
                <c:pt idx="2">
                  <c:v>102.5</c:v>
                </c:pt>
                <c:pt idx="3">
                  <c:v>100</c:v>
                </c:pt>
                <c:pt idx="4">
                  <c:v>106.5</c:v>
                </c:pt>
                <c:pt idx="5">
                  <c:v>103.5</c:v>
                </c:pt>
                <c:pt idx="6">
                  <c:v>77.5</c:v>
                </c:pt>
                <c:pt idx="7">
                  <c:v>96</c:v>
                </c:pt>
                <c:pt idx="8">
                  <c:v>105.5</c:v>
                </c:pt>
                <c:pt idx="9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382464"/>
        <c:axId val="66401024"/>
      </c:barChart>
      <c:catAx>
        <c:axId val="663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40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0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38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128</c:v>
                </c:pt>
                <c:pt idx="1">
                  <c:v>146.5</c:v>
                </c:pt>
                <c:pt idx="2">
                  <c:v>118</c:v>
                </c:pt>
                <c:pt idx="3">
                  <c:v>120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430080"/>
        <c:axId val="66432000"/>
      </c:barChart>
      <c:catAx>
        <c:axId val="6643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43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3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43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98.5</c:v>
                </c:pt>
                <c:pt idx="1">
                  <c:v>97</c:v>
                </c:pt>
                <c:pt idx="2">
                  <c:v>101.5</c:v>
                </c:pt>
                <c:pt idx="3">
                  <c:v>108</c:v>
                </c:pt>
                <c:pt idx="4">
                  <c:v>104</c:v>
                </c:pt>
                <c:pt idx="5">
                  <c:v>88</c:v>
                </c:pt>
                <c:pt idx="6">
                  <c:v>131</c:v>
                </c:pt>
                <c:pt idx="7">
                  <c:v>88</c:v>
                </c:pt>
                <c:pt idx="8">
                  <c:v>92</c:v>
                </c:pt>
                <c:pt idx="9">
                  <c:v>92.5</c:v>
                </c:pt>
                <c:pt idx="10">
                  <c:v>80</c:v>
                </c:pt>
                <c:pt idx="11">
                  <c:v>110</c:v>
                </c:pt>
                <c:pt idx="12">
                  <c:v>86</c:v>
                </c:pt>
                <c:pt idx="13">
                  <c:v>111.5</c:v>
                </c:pt>
                <c:pt idx="14">
                  <c:v>89.5</c:v>
                </c:pt>
                <c:pt idx="15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289024"/>
        <c:axId val="66291200"/>
      </c:barChart>
      <c:catAx>
        <c:axId val="6628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29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9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28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61</c:v>
                </c:pt>
                <c:pt idx="4">
                  <c:v>57</c:v>
                </c:pt>
                <c:pt idx="5">
                  <c:v>56.5</c:v>
                </c:pt>
                <c:pt idx="6">
                  <c:v>52.5</c:v>
                </c:pt>
                <c:pt idx="7">
                  <c:v>54</c:v>
                </c:pt>
                <c:pt idx="8">
                  <c:v>57.5</c:v>
                </c:pt>
                <c:pt idx="9">
                  <c:v>50.5</c:v>
                </c:pt>
                <c:pt idx="13">
                  <c:v>40.5</c:v>
                </c:pt>
                <c:pt idx="14">
                  <c:v>44</c:v>
                </c:pt>
                <c:pt idx="15">
                  <c:v>48</c:v>
                </c:pt>
                <c:pt idx="16">
                  <c:v>65.5</c:v>
                </c:pt>
                <c:pt idx="17">
                  <c:v>71</c:v>
                </c:pt>
                <c:pt idx="18">
                  <c:v>78</c:v>
                </c:pt>
                <c:pt idx="19">
                  <c:v>85</c:v>
                </c:pt>
                <c:pt idx="20">
                  <c:v>82.5</c:v>
                </c:pt>
                <c:pt idx="21">
                  <c:v>89</c:v>
                </c:pt>
                <c:pt idx="22">
                  <c:v>79</c:v>
                </c:pt>
                <c:pt idx="23">
                  <c:v>78.5</c:v>
                </c:pt>
                <c:pt idx="24">
                  <c:v>70.5</c:v>
                </c:pt>
                <c:pt idx="25">
                  <c:v>60</c:v>
                </c:pt>
                <c:pt idx="29">
                  <c:v>112.5</c:v>
                </c:pt>
                <c:pt idx="30">
                  <c:v>79</c:v>
                </c:pt>
                <c:pt idx="31">
                  <c:v>50.5</c:v>
                </c:pt>
                <c:pt idx="32">
                  <c:v>24.5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170.5</c:v>
                </c:pt>
                <c:pt idx="4">
                  <c:v>165.5</c:v>
                </c:pt>
                <c:pt idx="5">
                  <c:v>156</c:v>
                </c:pt>
                <c:pt idx="6">
                  <c:v>153</c:v>
                </c:pt>
                <c:pt idx="7">
                  <c:v>155.5</c:v>
                </c:pt>
                <c:pt idx="8">
                  <c:v>156</c:v>
                </c:pt>
                <c:pt idx="9">
                  <c:v>161</c:v>
                </c:pt>
                <c:pt idx="13">
                  <c:v>161</c:v>
                </c:pt>
                <c:pt idx="14">
                  <c:v>175</c:v>
                </c:pt>
                <c:pt idx="15">
                  <c:v>173.5</c:v>
                </c:pt>
                <c:pt idx="16">
                  <c:v>172</c:v>
                </c:pt>
                <c:pt idx="17">
                  <c:v>161</c:v>
                </c:pt>
                <c:pt idx="18">
                  <c:v>153</c:v>
                </c:pt>
                <c:pt idx="19">
                  <c:v>153.5</c:v>
                </c:pt>
                <c:pt idx="20">
                  <c:v>142.5</c:v>
                </c:pt>
                <c:pt idx="21">
                  <c:v>146.5</c:v>
                </c:pt>
                <c:pt idx="22">
                  <c:v>146</c:v>
                </c:pt>
                <c:pt idx="23">
                  <c:v>149.5</c:v>
                </c:pt>
                <c:pt idx="24">
                  <c:v>163.5</c:v>
                </c:pt>
                <c:pt idx="25">
                  <c:v>171.5</c:v>
                </c:pt>
                <c:pt idx="29">
                  <c:v>203</c:v>
                </c:pt>
                <c:pt idx="30">
                  <c:v>156</c:v>
                </c:pt>
                <c:pt idx="31">
                  <c:v>101</c:v>
                </c:pt>
                <c:pt idx="32">
                  <c:v>52.5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192</c:v>
                </c:pt>
                <c:pt idx="4">
                  <c:v>209.5</c:v>
                </c:pt>
                <c:pt idx="5">
                  <c:v>200</c:v>
                </c:pt>
                <c:pt idx="6">
                  <c:v>182</c:v>
                </c:pt>
                <c:pt idx="7">
                  <c:v>174</c:v>
                </c:pt>
                <c:pt idx="8">
                  <c:v>169</c:v>
                </c:pt>
                <c:pt idx="9">
                  <c:v>157</c:v>
                </c:pt>
                <c:pt idx="13">
                  <c:v>203.5</c:v>
                </c:pt>
                <c:pt idx="14">
                  <c:v>191.5</c:v>
                </c:pt>
                <c:pt idx="15">
                  <c:v>180</c:v>
                </c:pt>
                <c:pt idx="16">
                  <c:v>193.5</c:v>
                </c:pt>
                <c:pt idx="17">
                  <c:v>179</c:v>
                </c:pt>
                <c:pt idx="18">
                  <c:v>168</c:v>
                </c:pt>
                <c:pt idx="19">
                  <c:v>165</c:v>
                </c:pt>
                <c:pt idx="20">
                  <c:v>127.5</c:v>
                </c:pt>
                <c:pt idx="21">
                  <c:v>139</c:v>
                </c:pt>
                <c:pt idx="22">
                  <c:v>143.5</c:v>
                </c:pt>
                <c:pt idx="23">
                  <c:v>159.5</c:v>
                </c:pt>
                <c:pt idx="24">
                  <c:v>163</c:v>
                </c:pt>
                <c:pt idx="25">
                  <c:v>172.5</c:v>
                </c:pt>
                <c:pt idx="29">
                  <c:v>197</c:v>
                </c:pt>
                <c:pt idx="30">
                  <c:v>149.5</c:v>
                </c:pt>
                <c:pt idx="31">
                  <c:v>86.5</c:v>
                </c:pt>
                <c:pt idx="32">
                  <c:v>43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423.5</c:v>
                </c:pt>
                <c:pt idx="4">
                  <c:v>432</c:v>
                </c:pt>
                <c:pt idx="5">
                  <c:v>412.5</c:v>
                </c:pt>
                <c:pt idx="6">
                  <c:v>387.5</c:v>
                </c:pt>
                <c:pt idx="7">
                  <c:v>383.5</c:v>
                </c:pt>
                <c:pt idx="8">
                  <c:v>382.5</c:v>
                </c:pt>
                <c:pt idx="9">
                  <c:v>368.5</c:v>
                </c:pt>
                <c:pt idx="13">
                  <c:v>405</c:v>
                </c:pt>
                <c:pt idx="14">
                  <c:v>410.5</c:v>
                </c:pt>
                <c:pt idx="15">
                  <c:v>401.5</c:v>
                </c:pt>
                <c:pt idx="16">
                  <c:v>431</c:v>
                </c:pt>
                <c:pt idx="17">
                  <c:v>411</c:v>
                </c:pt>
                <c:pt idx="18">
                  <c:v>399</c:v>
                </c:pt>
                <c:pt idx="19">
                  <c:v>403.5</c:v>
                </c:pt>
                <c:pt idx="20">
                  <c:v>352.5</c:v>
                </c:pt>
                <c:pt idx="21">
                  <c:v>374.5</c:v>
                </c:pt>
                <c:pt idx="22">
                  <c:v>368.5</c:v>
                </c:pt>
                <c:pt idx="23">
                  <c:v>387.5</c:v>
                </c:pt>
                <c:pt idx="24">
                  <c:v>397</c:v>
                </c:pt>
                <c:pt idx="25">
                  <c:v>404</c:v>
                </c:pt>
                <c:pt idx="29">
                  <c:v>512.5</c:v>
                </c:pt>
                <c:pt idx="30">
                  <c:v>384.5</c:v>
                </c:pt>
                <c:pt idx="31">
                  <c:v>238</c:v>
                </c:pt>
                <c:pt idx="32">
                  <c:v>120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3584"/>
        <c:axId val="66805120"/>
      </c:lineChart>
      <c:catAx>
        <c:axId val="668035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68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051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68035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</c:v>
                </c:pt>
                <c:pt idx="1">
                  <c:v>7</c:v>
                </c:pt>
                <c:pt idx="2">
                  <c:v>9.5</c:v>
                </c:pt>
                <c:pt idx="3">
                  <c:v>11</c:v>
                </c:pt>
                <c:pt idx="4">
                  <c:v>16.5</c:v>
                </c:pt>
                <c:pt idx="5">
                  <c:v>11</c:v>
                </c:pt>
                <c:pt idx="6">
                  <c:v>27</c:v>
                </c:pt>
                <c:pt idx="7">
                  <c:v>16.5</c:v>
                </c:pt>
                <c:pt idx="8">
                  <c:v>23.5</c:v>
                </c:pt>
                <c:pt idx="9">
                  <c:v>18</c:v>
                </c:pt>
                <c:pt idx="10">
                  <c:v>24.5</c:v>
                </c:pt>
                <c:pt idx="11">
                  <c:v>23</c:v>
                </c:pt>
                <c:pt idx="12">
                  <c:v>13.5</c:v>
                </c:pt>
                <c:pt idx="13">
                  <c:v>17.5</c:v>
                </c:pt>
                <c:pt idx="14">
                  <c:v>16.5</c:v>
                </c:pt>
                <c:pt idx="15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02016"/>
        <c:axId val="34903936"/>
      </c:barChart>
      <c:catAx>
        <c:axId val="3490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490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0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490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33.5</c:v>
                </c:pt>
                <c:pt idx="1">
                  <c:v>28.5</c:v>
                </c:pt>
                <c:pt idx="2">
                  <c:v>26</c:v>
                </c:pt>
                <c:pt idx="3">
                  <c:v>24.5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37088"/>
        <c:axId val="34939264"/>
      </c:barChart>
      <c:catAx>
        <c:axId val="3493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493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39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493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48</c:v>
                </c:pt>
                <c:pt idx="1">
                  <c:v>45</c:v>
                </c:pt>
                <c:pt idx="2">
                  <c:v>40.5</c:v>
                </c:pt>
                <c:pt idx="3">
                  <c:v>37</c:v>
                </c:pt>
                <c:pt idx="4">
                  <c:v>43</c:v>
                </c:pt>
                <c:pt idx="5">
                  <c:v>35.5</c:v>
                </c:pt>
                <c:pt idx="6">
                  <c:v>37.5</c:v>
                </c:pt>
                <c:pt idx="7">
                  <c:v>39.5</c:v>
                </c:pt>
                <c:pt idx="8">
                  <c:v>43.5</c:v>
                </c:pt>
                <c:pt idx="9">
                  <c:v>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06432"/>
        <c:axId val="35520896"/>
      </c:barChart>
      <c:catAx>
        <c:axId val="3550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52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2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50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47</c:v>
                </c:pt>
                <c:pt idx="1">
                  <c:v>55</c:v>
                </c:pt>
                <c:pt idx="2">
                  <c:v>48.5</c:v>
                </c:pt>
                <c:pt idx="3">
                  <c:v>52.5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62240"/>
        <c:axId val="35564160"/>
      </c:barChart>
      <c:catAx>
        <c:axId val="3556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56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64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56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31.5</c:v>
                </c:pt>
                <c:pt idx="1">
                  <c:v>37.5</c:v>
                </c:pt>
                <c:pt idx="2">
                  <c:v>44</c:v>
                </c:pt>
                <c:pt idx="3">
                  <c:v>48</c:v>
                </c:pt>
                <c:pt idx="4">
                  <c:v>45.5</c:v>
                </c:pt>
                <c:pt idx="5">
                  <c:v>36</c:v>
                </c:pt>
                <c:pt idx="6">
                  <c:v>42.5</c:v>
                </c:pt>
                <c:pt idx="7">
                  <c:v>37</c:v>
                </c:pt>
                <c:pt idx="8">
                  <c:v>37.5</c:v>
                </c:pt>
                <c:pt idx="9">
                  <c:v>36.5</c:v>
                </c:pt>
                <c:pt idx="10">
                  <c:v>31.5</c:v>
                </c:pt>
                <c:pt idx="11">
                  <c:v>41</c:v>
                </c:pt>
                <c:pt idx="12">
                  <c:v>37</c:v>
                </c:pt>
                <c:pt idx="13">
                  <c:v>40</c:v>
                </c:pt>
                <c:pt idx="14">
                  <c:v>45.5</c:v>
                </c:pt>
                <c:pt idx="15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93600"/>
        <c:axId val="35612160"/>
      </c:barChart>
      <c:catAx>
        <c:axId val="3559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61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1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59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33.5</c:v>
                </c:pt>
                <c:pt idx="1">
                  <c:v>59</c:v>
                </c:pt>
                <c:pt idx="2">
                  <c:v>48.5</c:v>
                </c:pt>
                <c:pt idx="3">
                  <c:v>51</c:v>
                </c:pt>
                <c:pt idx="4">
                  <c:v>51</c:v>
                </c:pt>
                <c:pt idx="5">
                  <c:v>49.5</c:v>
                </c:pt>
                <c:pt idx="6">
                  <c:v>30.5</c:v>
                </c:pt>
                <c:pt idx="7">
                  <c:v>43</c:v>
                </c:pt>
                <c:pt idx="8">
                  <c:v>46</c:v>
                </c:pt>
                <c:pt idx="9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198144"/>
        <c:axId val="64200064"/>
      </c:barChart>
      <c:catAx>
        <c:axId val="6419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420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20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4198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47.5</c:v>
                </c:pt>
                <c:pt idx="1">
                  <c:v>63</c:v>
                </c:pt>
                <c:pt idx="2">
                  <c:v>43.5</c:v>
                </c:pt>
                <c:pt idx="3">
                  <c:v>43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219008"/>
        <c:axId val="66543616"/>
      </c:barChart>
      <c:catAx>
        <c:axId val="6421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5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43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421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54</c:v>
                </c:pt>
                <c:pt idx="1">
                  <c:v>52.5</c:v>
                </c:pt>
                <c:pt idx="2">
                  <c:v>48</c:v>
                </c:pt>
                <c:pt idx="3">
                  <c:v>49</c:v>
                </c:pt>
                <c:pt idx="4">
                  <c:v>42</c:v>
                </c:pt>
                <c:pt idx="5">
                  <c:v>41</c:v>
                </c:pt>
                <c:pt idx="6">
                  <c:v>61.5</c:v>
                </c:pt>
                <c:pt idx="7">
                  <c:v>34.5</c:v>
                </c:pt>
                <c:pt idx="8">
                  <c:v>31</c:v>
                </c:pt>
                <c:pt idx="9">
                  <c:v>38</c:v>
                </c:pt>
                <c:pt idx="10">
                  <c:v>24</c:v>
                </c:pt>
                <c:pt idx="11">
                  <c:v>46</c:v>
                </c:pt>
                <c:pt idx="12">
                  <c:v>35.5</c:v>
                </c:pt>
                <c:pt idx="13">
                  <c:v>54</c:v>
                </c:pt>
                <c:pt idx="14">
                  <c:v>27.5</c:v>
                </c:pt>
                <c:pt idx="15">
                  <c:v>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68576"/>
        <c:axId val="66570496"/>
      </c:barChart>
      <c:catAx>
        <c:axId val="6656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5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7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56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149</v>
      </c>
      <c r="E5" s="178"/>
      <c r="F5" s="178"/>
      <c r="G5" s="178"/>
      <c r="H5" s="178"/>
      <c r="I5" s="174" t="s">
        <v>53</v>
      </c>
      <c r="J5" s="174"/>
      <c r="K5" s="174"/>
      <c r="L5" s="179" t="s">
        <v>151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150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7">
        <v>44048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10</v>
      </c>
      <c r="C10" s="46">
        <v>9</v>
      </c>
      <c r="D10" s="46">
        <v>0</v>
      </c>
      <c r="E10" s="46">
        <v>1</v>
      </c>
      <c r="F10" s="6">
        <f t="shared" ref="F10:F22" si="0">B10*0.5+C10*1+D10*2+E10*2.5</f>
        <v>16.5</v>
      </c>
      <c r="G10" s="2"/>
      <c r="H10" s="19" t="s">
        <v>4</v>
      </c>
      <c r="I10" s="46">
        <v>8</v>
      </c>
      <c r="J10" s="46">
        <v>7</v>
      </c>
      <c r="K10" s="46">
        <v>0</v>
      </c>
      <c r="L10" s="46">
        <v>0</v>
      </c>
      <c r="M10" s="6">
        <f t="shared" ref="M10:M22" si="1">I10*0.5+J10*1+K10*2+L10*2.5</f>
        <v>11</v>
      </c>
      <c r="N10" s="9">
        <f>F20+F21+F22+M10</f>
        <v>40.5</v>
      </c>
      <c r="O10" s="19" t="s">
        <v>43</v>
      </c>
      <c r="P10" s="46">
        <v>24</v>
      </c>
      <c r="Q10" s="46">
        <v>19</v>
      </c>
      <c r="R10" s="46">
        <v>0</v>
      </c>
      <c r="S10" s="46">
        <v>1</v>
      </c>
      <c r="T10" s="6">
        <f t="shared" ref="T10:T21" si="2">P10*0.5+Q10*1+R10*2+S10*2.5</f>
        <v>33.5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13</v>
      </c>
      <c r="D11" s="46">
        <v>0</v>
      </c>
      <c r="E11" s="46">
        <v>0</v>
      </c>
      <c r="F11" s="6">
        <f t="shared" si="0"/>
        <v>19</v>
      </c>
      <c r="G11" s="2"/>
      <c r="H11" s="19" t="s">
        <v>5</v>
      </c>
      <c r="I11" s="46">
        <v>7</v>
      </c>
      <c r="J11" s="46">
        <v>8</v>
      </c>
      <c r="K11" s="46">
        <v>0</v>
      </c>
      <c r="L11" s="46">
        <v>2</v>
      </c>
      <c r="M11" s="6">
        <f t="shared" si="1"/>
        <v>16.5</v>
      </c>
      <c r="N11" s="9">
        <f>F21+F22+M10+M11</f>
        <v>44</v>
      </c>
      <c r="O11" s="19" t="s">
        <v>44</v>
      </c>
      <c r="P11" s="46">
        <v>16</v>
      </c>
      <c r="Q11" s="46">
        <v>18</v>
      </c>
      <c r="R11" s="46">
        <v>0</v>
      </c>
      <c r="S11" s="46">
        <v>1</v>
      </c>
      <c r="T11" s="6">
        <f t="shared" si="2"/>
        <v>28.5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9</v>
      </c>
      <c r="D12" s="46">
        <v>0</v>
      </c>
      <c r="E12" s="46">
        <v>0</v>
      </c>
      <c r="F12" s="6">
        <f t="shared" si="0"/>
        <v>13.5</v>
      </c>
      <c r="G12" s="2"/>
      <c r="H12" s="19" t="s">
        <v>6</v>
      </c>
      <c r="I12" s="46">
        <v>8</v>
      </c>
      <c r="J12" s="46">
        <v>7</v>
      </c>
      <c r="K12" s="46">
        <v>0</v>
      </c>
      <c r="L12" s="46">
        <v>0</v>
      </c>
      <c r="M12" s="6">
        <f t="shared" si="1"/>
        <v>11</v>
      </c>
      <c r="N12" s="2">
        <f>F22+M10+M11+M12</f>
        <v>48</v>
      </c>
      <c r="O12" s="19" t="s">
        <v>32</v>
      </c>
      <c r="P12" s="46">
        <v>17</v>
      </c>
      <c r="Q12" s="46">
        <v>15</v>
      </c>
      <c r="R12" s="46">
        <v>0</v>
      </c>
      <c r="S12" s="46">
        <v>1</v>
      </c>
      <c r="T12" s="6">
        <f t="shared" si="2"/>
        <v>26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9</v>
      </c>
      <c r="D13" s="46">
        <v>0</v>
      </c>
      <c r="E13" s="46">
        <v>0</v>
      </c>
      <c r="F13" s="6">
        <f t="shared" si="0"/>
        <v>12</v>
      </c>
      <c r="G13" s="2">
        <f t="shared" ref="G13:G19" si="3">F10+F11+F12+F13</f>
        <v>61</v>
      </c>
      <c r="H13" s="19" t="s">
        <v>7</v>
      </c>
      <c r="I13" s="46">
        <v>10</v>
      </c>
      <c r="J13" s="46">
        <v>22</v>
      </c>
      <c r="K13" s="46">
        <v>0</v>
      </c>
      <c r="L13" s="46">
        <v>0</v>
      </c>
      <c r="M13" s="6">
        <f t="shared" si="1"/>
        <v>27</v>
      </c>
      <c r="N13" s="2">
        <f t="shared" ref="N13:N18" si="4">M10+M11+M12+M13</f>
        <v>65.5</v>
      </c>
      <c r="O13" s="19" t="s">
        <v>33</v>
      </c>
      <c r="P13" s="46">
        <v>13</v>
      </c>
      <c r="Q13" s="46">
        <v>18</v>
      </c>
      <c r="R13" s="46">
        <v>0</v>
      </c>
      <c r="S13" s="46">
        <v>0</v>
      </c>
      <c r="T13" s="6">
        <f t="shared" si="2"/>
        <v>24.5</v>
      </c>
      <c r="U13" s="2">
        <f t="shared" ref="U13:U21" si="5">T10+T11+T12+T13</f>
        <v>112.5</v>
      </c>
      <c r="AB13" s="81">
        <v>241</v>
      </c>
    </row>
    <row r="14" spans="1:28" ht="24" customHeight="1" x14ac:dyDescent="0.2">
      <c r="A14" s="18" t="s">
        <v>21</v>
      </c>
      <c r="B14" s="46">
        <v>9</v>
      </c>
      <c r="C14" s="46">
        <v>8</v>
      </c>
      <c r="D14" s="46">
        <v>0</v>
      </c>
      <c r="E14" s="46">
        <v>0</v>
      </c>
      <c r="F14" s="6">
        <f t="shared" si="0"/>
        <v>12.5</v>
      </c>
      <c r="G14" s="2">
        <f t="shared" si="3"/>
        <v>57</v>
      </c>
      <c r="H14" s="19" t="s">
        <v>9</v>
      </c>
      <c r="I14" s="46">
        <v>11</v>
      </c>
      <c r="J14" s="46">
        <v>11</v>
      </c>
      <c r="K14" s="46">
        <v>0</v>
      </c>
      <c r="L14" s="46">
        <v>0</v>
      </c>
      <c r="M14" s="6">
        <f t="shared" si="1"/>
        <v>16.5</v>
      </c>
      <c r="N14" s="2">
        <f t="shared" si="4"/>
        <v>71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79</v>
      </c>
      <c r="AB14" s="81">
        <v>250</v>
      </c>
    </row>
    <row r="15" spans="1:28" ht="24" customHeight="1" x14ac:dyDescent="0.2">
      <c r="A15" s="18" t="s">
        <v>23</v>
      </c>
      <c r="B15" s="46">
        <v>14</v>
      </c>
      <c r="C15" s="46">
        <v>9</v>
      </c>
      <c r="D15" s="46">
        <v>0</v>
      </c>
      <c r="E15" s="46">
        <v>1</v>
      </c>
      <c r="F15" s="6">
        <f t="shared" si="0"/>
        <v>18.5</v>
      </c>
      <c r="G15" s="2">
        <f t="shared" si="3"/>
        <v>56.5</v>
      </c>
      <c r="H15" s="19" t="s">
        <v>12</v>
      </c>
      <c r="I15" s="46">
        <v>17</v>
      </c>
      <c r="J15" s="46">
        <v>15</v>
      </c>
      <c r="K15" s="46">
        <v>0</v>
      </c>
      <c r="L15" s="46">
        <v>0</v>
      </c>
      <c r="M15" s="6">
        <f t="shared" si="1"/>
        <v>23.5</v>
      </c>
      <c r="N15" s="2">
        <f t="shared" si="4"/>
        <v>78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50.5</v>
      </c>
      <c r="AB15" s="81">
        <v>262</v>
      </c>
    </row>
    <row r="16" spans="1:28" ht="24" customHeight="1" x14ac:dyDescent="0.2">
      <c r="A16" s="18" t="s">
        <v>39</v>
      </c>
      <c r="B16" s="46">
        <v>7</v>
      </c>
      <c r="C16" s="46">
        <v>6</v>
      </c>
      <c r="D16" s="46">
        <v>0</v>
      </c>
      <c r="E16" s="46">
        <v>0</v>
      </c>
      <c r="F16" s="6">
        <f t="shared" si="0"/>
        <v>9.5</v>
      </c>
      <c r="G16" s="2">
        <f t="shared" si="3"/>
        <v>52.5</v>
      </c>
      <c r="H16" s="19" t="s">
        <v>15</v>
      </c>
      <c r="I16" s="46">
        <v>10</v>
      </c>
      <c r="J16" s="46">
        <v>13</v>
      </c>
      <c r="K16" s="46">
        <v>0</v>
      </c>
      <c r="L16" s="46">
        <v>0</v>
      </c>
      <c r="M16" s="6">
        <f t="shared" si="1"/>
        <v>18</v>
      </c>
      <c r="N16" s="2">
        <f t="shared" si="4"/>
        <v>85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24.5</v>
      </c>
      <c r="AB16" s="81">
        <v>270.5</v>
      </c>
    </row>
    <row r="17" spans="1:28" ht="24" customHeight="1" x14ac:dyDescent="0.2">
      <c r="A17" s="18" t="s">
        <v>40</v>
      </c>
      <c r="B17" s="46">
        <v>9</v>
      </c>
      <c r="C17" s="46">
        <v>9</v>
      </c>
      <c r="D17" s="46">
        <v>0</v>
      </c>
      <c r="E17" s="46">
        <v>0</v>
      </c>
      <c r="F17" s="6">
        <f t="shared" si="0"/>
        <v>13.5</v>
      </c>
      <c r="G17" s="2">
        <f t="shared" si="3"/>
        <v>54</v>
      </c>
      <c r="H17" s="19" t="s">
        <v>18</v>
      </c>
      <c r="I17" s="46">
        <v>12</v>
      </c>
      <c r="J17" s="46">
        <v>16</v>
      </c>
      <c r="K17" s="46">
        <v>0</v>
      </c>
      <c r="L17" s="46">
        <v>1</v>
      </c>
      <c r="M17" s="6">
        <f t="shared" si="1"/>
        <v>24.5</v>
      </c>
      <c r="N17" s="2">
        <f t="shared" si="4"/>
        <v>82.5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12</v>
      </c>
      <c r="C18" s="46">
        <v>10</v>
      </c>
      <c r="D18" s="46">
        <v>0</v>
      </c>
      <c r="E18" s="46">
        <v>0</v>
      </c>
      <c r="F18" s="6">
        <f t="shared" si="0"/>
        <v>16</v>
      </c>
      <c r="G18" s="2">
        <f t="shared" si="3"/>
        <v>57.5</v>
      </c>
      <c r="H18" s="19" t="s">
        <v>20</v>
      </c>
      <c r="I18" s="46">
        <v>8</v>
      </c>
      <c r="J18" s="46">
        <v>19</v>
      </c>
      <c r="K18" s="46">
        <v>0</v>
      </c>
      <c r="L18" s="46">
        <v>0</v>
      </c>
      <c r="M18" s="6">
        <f t="shared" si="1"/>
        <v>23</v>
      </c>
      <c r="N18" s="2">
        <f t="shared" si="4"/>
        <v>89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4</v>
      </c>
      <c r="C19" s="47">
        <v>7</v>
      </c>
      <c r="D19" s="47">
        <v>0</v>
      </c>
      <c r="E19" s="47">
        <v>1</v>
      </c>
      <c r="F19" s="7">
        <f t="shared" si="0"/>
        <v>11.5</v>
      </c>
      <c r="G19" s="3">
        <f t="shared" si="3"/>
        <v>50.5</v>
      </c>
      <c r="H19" s="20" t="s">
        <v>22</v>
      </c>
      <c r="I19" s="45">
        <v>9</v>
      </c>
      <c r="J19" s="45">
        <v>9</v>
      </c>
      <c r="K19" s="45">
        <v>0</v>
      </c>
      <c r="L19" s="45">
        <v>0</v>
      </c>
      <c r="M19" s="6">
        <f t="shared" si="1"/>
        <v>13.5</v>
      </c>
      <c r="N19" s="2">
        <f>M16+M17+M18+M19</f>
        <v>79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12</v>
      </c>
      <c r="C20" s="45">
        <v>7</v>
      </c>
      <c r="D20" s="45">
        <v>0</v>
      </c>
      <c r="E20" s="45">
        <v>0</v>
      </c>
      <c r="F20" s="8">
        <f t="shared" si="0"/>
        <v>13</v>
      </c>
      <c r="G20" s="35"/>
      <c r="H20" s="19" t="s">
        <v>24</v>
      </c>
      <c r="I20" s="46">
        <v>6</v>
      </c>
      <c r="J20" s="46">
        <v>12</v>
      </c>
      <c r="K20" s="46">
        <v>0</v>
      </c>
      <c r="L20" s="46">
        <v>1</v>
      </c>
      <c r="M20" s="8">
        <f t="shared" si="1"/>
        <v>17.5</v>
      </c>
      <c r="N20" s="2">
        <f>M17+M18+M19+M20</f>
        <v>78.5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8</v>
      </c>
      <c r="C21" s="46">
        <v>3</v>
      </c>
      <c r="D21" s="46">
        <v>0</v>
      </c>
      <c r="E21" s="46">
        <v>0</v>
      </c>
      <c r="F21" s="6">
        <f t="shared" si="0"/>
        <v>7</v>
      </c>
      <c r="G21" s="36"/>
      <c r="H21" s="20" t="s">
        <v>25</v>
      </c>
      <c r="I21" s="46">
        <v>7</v>
      </c>
      <c r="J21" s="46">
        <v>13</v>
      </c>
      <c r="K21" s="46">
        <v>0</v>
      </c>
      <c r="L21" s="46">
        <v>0</v>
      </c>
      <c r="M21" s="6">
        <f t="shared" si="1"/>
        <v>16.5</v>
      </c>
      <c r="N21" s="2">
        <f>M18+M19+M20+M21</f>
        <v>70.5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7</v>
      </c>
      <c r="C22" s="46">
        <v>6</v>
      </c>
      <c r="D22" s="46">
        <v>0</v>
      </c>
      <c r="E22" s="46">
        <v>0</v>
      </c>
      <c r="F22" s="6">
        <f t="shared" si="0"/>
        <v>9.5</v>
      </c>
      <c r="G22" s="2"/>
      <c r="H22" s="21" t="s">
        <v>26</v>
      </c>
      <c r="I22" s="47">
        <v>4</v>
      </c>
      <c r="J22" s="47">
        <v>8</v>
      </c>
      <c r="K22" s="47">
        <v>0</v>
      </c>
      <c r="L22" s="47">
        <v>1</v>
      </c>
      <c r="M22" s="6">
        <f t="shared" si="1"/>
        <v>12.5</v>
      </c>
      <c r="N22" s="3">
        <f>M19+M20+M21+M22</f>
        <v>60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61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89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112.5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64</v>
      </c>
      <c r="G24" s="88"/>
      <c r="H24" s="165"/>
      <c r="I24" s="166"/>
      <c r="J24" s="82" t="s">
        <v>72</v>
      </c>
      <c r="K24" s="86"/>
      <c r="L24" s="86"/>
      <c r="M24" s="87" t="s">
        <v>87</v>
      </c>
      <c r="N24" s="88"/>
      <c r="O24" s="165"/>
      <c r="P24" s="166"/>
      <c r="Q24" s="82" t="s">
        <v>72</v>
      </c>
      <c r="R24" s="86"/>
      <c r="S24" s="86"/>
      <c r="T24" s="87" t="s">
        <v>152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CL 47D - CR 20</v>
      </c>
      <c r="E5" s="204"/>
      <c r="F5" s="204"/>
      <c r="G5" s="204"/>
      <c r="H5" s="204"/>
      <c r="I5" s="201" t="s">
        <v>53</v>
      </c>
      <c r="J5" s="201"/>
      <c r="K5" s="201"/>
      <c r="L5" s="179" t="str">
        <f>'G-1'!L5:N5</f>
        <v>47D20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153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'G-1'!S6:U6</f>
        <v>44048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24</v>
      </c>
      <c r="C10" s="61">
        <v>36</v>
      </c>
      <c r="D10" s="61">
        <v>0</v>
      </c>
      <c r="E10" s="61">
        <v>0</v>
      </c>
      <c r="F10" s="62">
        <f t="shared" ref="F10:F22" si="0">B10*0.5+C10*1+D10*2+E10*2.5</f>
        <v>48</v>
      </c>
      <c r="G10" s="63"/>
      <c r="H10" s="64" t="s">
        <v>4</v>
      </c>
      <c r="I10" s="46">
        <v>33</v>
      </c>
      <c r="J10" s="46">
        <v>24</v>
      </c>
      <c r="K10" s="46">
        <v>0</v>
      </c>
      <c r="L10" s="46">
        <v>3</v>
      </c>
      <c r="M10" s="62">
        <f t="shared" ref="M10:M22" si="1">I10*0.5+J10*1+K10*2+L10*2.5</f>
        <v>48</v>
      </c>
      <c r="N10" s="65">
        <f>F20+F21+F22+M10</f>
        <v>161</v>
      </c>
      <c r="O10" s="64" t="s">
        <v>43</v>
      </c>
      <c r="P10" s="46">
        <v>36</v>
      </c>
      <c r="Q10" s="46">
        <v>29</v>
      </c>
      <c r="R10" s="46">
        <v>0</v>
      </c>
      <c r="S10" s="46">
        <v>0</v>
      </c>
      <c r="T10" s="62">
        <f t="shared" ref="T10:T21" si="2">P10*0.5+Q10*1+R10*2+S10*2.5</f>
        <v>47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22</v>
      </c>
      <c r="C11" s="61">
        <v>32</v>
      </c>
      <c r="D11" s="61">
        <v>1</v>
      </c>
      <c r="E11" s="61">
        <v>0</v>
      </c>
      <c r="F11" s="62">
        <f t="shared" si="0"/>
        <v>45</v>
      </c>
      <c r="G11" s="63"/>
      <c r="H11" s="64" t="s">
        <v>5</v>
      </c>
      <c r="I11" s="46">
        <v>38</v>
      </c>
      <c r="J11" s="46">
        <v>24</v>
      </c>
      <c r="K11" s="46">
        <v>0</v>
      </c>
      <c r="L11" s="46">
        <v>1</v>
      </c>
      <c r="M11" s="62">
        <f t="shared" si="1"/>
        <v>45.5</v>
      </c>
      <c r="N11" s="65">
        <f>F21+F22+M10+M11</f>
        <v>175</v>
      </c>
      <c r="O11" s="64" t="s">
        <v>44</v>
      </c>
      <c r="P11" s="46">
        <v>33</v>
      </c>
      <c r="Q11" s="46">
        <v>31</v>
      </c>
      <c r="R11" s="46">
        <v>0</v>
      </c>
      <c r="S11" s="46">
        <v>3</v>
      </c>
      <c r="T11" s="62">
        <f t="shared" si="2"/>
        <v>55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19</v>
      </c>
      <c r="C12" s="61">
        <v>31</v>
      </c>
      <c r="D12" s="61">
        <v>0</v>
      </c>
      <c r="E12" s="61">
        <v>0</v>
      </c>
      <c r="F12" s="62">
        <f t="shared" si="0"/>
        <v>40.5</v>
      </c>
      <c r="G12" s="63"/>
      <c r="H12" s="64" t="s">
        <v>6</v>
      </c>
      <c r="I12" s="46">
        <v>25</v>
      </c>
      <c r="J12" s="46">
        <v>21</v>
      </c>
      <c r="K12" s="46">
        <v>0</v>
      </c>
      <c r="L12" s="46">
        <v>1</v>
      </c>
      <c r="M12" s="62">
        <f t="shared" si="1"/>
        <v>36</v>
      </c>
      <c r="N12" s="63">
        <f>F22+M10+M11+M12</f>
        <v>173.5</v>
      </c>
      <c r="O12" s="64" t="s">
        <v>32</v>
      </c>
      <c r="P12" s="46">
        <v>28</v>
      </c>
      <c r="Q12" s="46">
        <v>32</v>
      </c>
      <c r="R12" s="46">
        <v>0</v>
      </c>
      <c r="S12" s="46">
        <v>1</v>
      </c>
      <c r="T12" s="62">
        <f t="shared" si="2"/>
        <v>48.5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25</v>
      </c>
      <c r="D13" s="61">
        <v>1</v>
      </c>
      <c r="E13" s="61">
        <v>0</v>
      </c>
      <c r="F13" s="62">
        <f t="shared" si="0"/>
        <v>37</v>
      </c>
      <c r="G13" s="63">
        <f t="shared" ref="G13:G19" si="3">F10+F11+F12+F13</f>
        <v>170.5</v>
      </c>
      <c r="H13" s="64" t="s">
        <v>7</v>
      </c>
      <c r="I13" s="46">
        <v>29</v>
      </c>
      <c r="J13" s="46">
        <v>28</v>
      </c>
      <c r="K13" s="46">
        <v>0</v>
      </c>
      <c r="L13" s="46">
        <v>0</v>
      </c>
      <c r="M13" s="62">
        <f t="shared" si="1"/>
        <v>42.5</v>
      </c>
      <c r="N13" s="63">
        <f t="shared" ref="N13:N18" si="4">M10+M11+M12+M13</f>
        <v>172</v>
      </c>
      <c r="O13" s="64" t="s">
        <v>33</v>
      </c>
      <c r="P13" s="46">
        <v>26</v>
      </c>
      <c r="Q13" s="46">
        <v>37</v>
      </c>
      <c r="R13" s="46">
        <v>0</v>
      </c>
      <c r="S13" s="46">
        <v>1</v>
      </c>
      <c r="T13" s="62">
        <f t="shared" si="2"/>
        <v>52.5</v>
      </c>
      <c r="U13" s="63">
        <f t="shared" ref="U13:U21" si="5">T10+T11+T12+T13</f>
        <v>203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28</v>
      </c>
      <c r="D14" s="61">
        <v>0</v>
      </c>
      <c r="E14" s="61">
        <v>0</v>
      </c>
      <c r="F14" s="62">
        <f t="shared" si="0"/>
        <v>43</v>
      </c>
      <c r="G14" s="63">
        <f t="shared" si="3"/>
        <v>165.5</v>
      </c>
      <c r="H14" s="64" t="s">
        <v>9</v>
      </c>
      <c r="I14" s="46">
        <v>26</v>
      </c>
      <c r="J14" s="46">
        <v>24</v>
      </c>
      <c r="K14" s="46">
        <v>0</v>
      </c>
      <c r="L14" s="46">
        <v>0</v>
      </c>
      <c r="M14" s="62">
        <f t="shared" si="1"/>
        <v>37</v>
      </c>
      <c r="N14" s="63">
        <f t="shared" si="4"/>
        <v>161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156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26</v>
      </c>
      <c r="D15" s="61">
        <v>0</v>
      </c>
      <c r="E15" s="61">
        <v>0</v>
      </c>
      <c r="F15" s="62">
        <f t="shared" si="0"/>
        <v>35.5</v>
      </c>
      <c r="G15" s="63">
        <f t="shared" si="3"/>
        <v>156</v>
      </c>
      <c r="H15" s="64" t="s">
        <v>12</v>
      </c>
      <c r="I15" s="46">
        <v>25</v>
      </c>
      <c r="J15" s="46">
        <v>25</v>
      </c>
      <c r="K15" s="46">
        <v>0</v>
      </c>
      <c r="L15" s="46">
        <v>0</v>
      </c>
      <c r="M15" s="62">
        <f t="shared" si="1"/>
        <v>37.5</v>
      </c>
      <c r="N15" s="63">
        <f t="shared" si="4"/>
        <v>153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101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14</v>
      </c>
      <c r="C16" s="61">
        <v>28</v>
      </c>
      <c r="D16" s="61">
        <v>0</v>
      </c>
      <c r="E16" s="61">
        <v>1</v>
      </c>
      <c r="F16" s="62">
        <f t="shared" si="0"/>
        <v>37.5</v>
      </c>
      <c r="G16" s="63">
        <f t="shared" si="3"/>
        <v>153</v>
      </c>
      <c r="H16" s="64" t="s">
        <v>15</v>
      </c>
      <c r="I16" s="46">
        <v>27</v>
      </c>
      <c r="J16" s="46">
        <v>23</v>
      </c>
      <c r="K16" s="46">
        <v>0</v>
      </c>
      <c r="L16" s="46">
        <v>0</v>
      </c>
      <c r="M16" s="62">
        <f t="shared" si="1"/>
        <v>36.5</v>
      </c>
      <c r="N16" s="63">
        <f t="shared" si="4"/>
        <v>153.5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52.5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23</v>
      </c>
      <c r="C17" s="61">
        <v>28</v>
      </c>
      <c r="D17" s="61">
        <v>0</v>
      </c>
      <c r="E17" s="61">
        <v>0</v>
      </c>
      <c r="F17" s="62">
        <f t="shared" si="0"/>
        <v>39.5</v>
      </c>
      <c r="G17" s="63">
        <f t="shared" si="3"/>
        <v>155.5</v>
      </c>
      <c r="H17" s="64" t="s">
        <v>18</v>
      </c>
      <c r="I17" s="46">
        <v>29</v>
      </c>
      <c r="J17" s="46">
        <v>17</v>
      </c>
      <c r="K17" s="46">
        <v>0</v>
      </c>
      <c r="L17" s="46">
        <v>0</v>
      </c>
      <c r="M17" s="62">
        <f t="shared" si="1"/>
        <v>31.5</v>
      </c>
      <c r="N17" s="63">
        <f t="shared" si="4"/>
        <v>142.5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22</v>
      </c>
      <c r="C18" s="61">
        <v>30</v>
      </c>
      <c r="D18" s="61">
        <v>0</v>
      </c>
      <c r="E18" s="61">
        <v>1</v>
      </c>
      <c r="F18" s="62">
        <f t="shared" si="0"/>
        <v>43.5</v>
      </c>
      <c r="G18" s="63">
        <f t="shared" si="3"/>
        <v>156</v>
      </c>
      <c r="H18" s="64" t="s">
        <v>20</v>
      </c>
      <c r="I18" s="46">
        <v>36</v>
      </c>
      <c r="J18" s="46">
        <v>21</v>
      </c>
      <c r="K18" s="46">
        <v>1</v>
      </c>
      <c r="L18" s="46">
        <v>0</v>
      </c>
      <c r="M18" s="62">
        <f t="shared" si="1"/>
        <v>41</v>
      </c>
      <c r="N18" s="63">
        <f t="shared" si="4"/>
        <v>146.5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23</v>
      </c>
      <c r="C19" s="69">
        <v>29</v>
      </c>
      <c r="D19" s="69">
        <v>0</v>
      </c>
      <c r="E19" s="69">
        <v>0</v>
      </c>
      <c r="F19" s="70">
        <f t="shared" si="0"/>
        <v>40.5</v>
      </c>
      <c r="G19" s="71">
        <f t="shared" si="3"/>
        <v>161</v>
      </c>
      <c r="H19" s="72" t="s">
        <v>22</v>
      </c>
      <c r="I19" s="45">
        <v>31</v>
      </c>
      <c r="J19" s="45">
        <v>19</v>
      </c>
      <c r="K19" s="45">
        <v>0</v>
      </c>
      <c r="L19" s="45">
        <v>1</v>
      </c>
      <c r="M19" s="62">
        <f t="shared" si="1"/>
        <v>37</v>
      </c>
      <c r="N19" s="63">
        <f>M16+M17+M18+M19</f>
        <v>146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17</v>
      </c>
      <c r="D20" s="67">
        <v>0</v>
      </c>
      <c r="E20" s="67">
        <v>0</v>
      </c>
      <c r="F20" s="73">
        <f t="shared" si="0"/>
        <v>31.5</v>
      </c>
      <c r="G20" s="74"/>
      <c r="H20" s="64" t="s">
        <v>24</v>
      </c>
      <c r="I20" s="46">
        <v>26</v>
      </c>
      <c r="J20" s="46">
        <v>27</v>
      </c>
      <c r="K20" s="46">
        <v>0</v>
      </c>
      <c r="L20" s="46">
        <v>0</v>
      </c>
      <c r="M20" s="73">
        <f t="shared" si="1"/>
        <v>40</v>
      </c>
      <c r="N20" s="63">
        <f>M17+M18+M19+M20</f>
        <v>149.5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32</v>
      </c>
      <c r="C21" s="61">
        <v>19</v>
      </c>
      <c r="D21" s="61">
        <v>0</v>
      </c>
      <c r="E21" s="61">
        <v>1</v>
      </c>
      <c r="F21" s="62">
        <f t="shared" si="0"/>
        <v>37.5</v>
      </c>
      <c r="G21" s="75"/>
      <c r="H21" s="72" t="s">
        <v>25</v>
      </c>
      <c r="I21" s="46">
        <v>20</v>
      </c>
      <c r="J21" s="46">
        <v>33</v>
      </c>
      <c r="K21" s="46">
        <v>0</v>
      </c>
      <c r="L21" s="46">
        <v>1</v>
      </c>
      <c r="M21" s="62">
        <f t="shared" si="1"/>
        <v>45.5</v>
      </c>
      <c r="N21" s="63">
        <f>M18+M19+M20+M21</f>
        <v>163.5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37</v>
      </c>
      <c r="C22" s="61">
        <v>23</v>
      </c>
      <c r="D22" s="61">
        <v>0</v>
      </c>
      <c r="E22" s="61">
        <v>1</v>
      </c>
      <c r="F22" s="62">
        <f t="shared" si="0"/>
        <v>44</v>
      </c>
      <c r="G22" s="63"/>
      <c r="H22" s="68" t="s">
        <v>26</v>
      </c>
      <c r="I22" s="47">
        <v>26</v>
      </c>
      <c r="J22" s="47">
        <v>36</v>
      </c>
      <c r="K22" s="47">
        <v>0</v>
      </c>
      <c r="L22" s="47">
        <v>0</v>
      </c>
      <c r="M22" s="62">
        <f t="shared" si="1"/>
        <v>49</v>
      </c>
      <c r="N22" s="71">
        <f>M19+M20+M21+M22</f>
        <v>171.5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170.5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175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203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64</v>
      </c>
      <c r="G24" s="88"/>
      <c r="H24" s="193"/>
      <c r="I24" s="194"/>
      <c r="J24" s="83" t="s">
        <v>72</v>
      </c>
      <c r="K24" s="86"/>
      <c r="L24" s="86"/>
      <c r="M24" s="87" t="s">
        <v>63</v>
      </c>
      <c r="N24" s="88"/>
      <c r="O24" s="193"/>
      <c r="P24" s="194"/>
      <c r="Q24" s="83" t="s">
        <v>72</v>
      </c>
      <c r="R24" s="86"/>
      <c r="S24" s="86"/>
      <c r="T24" s="87" t="s">
        <v>154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CL 47D - CR 20</v>
      </c>
      <c r="E5" s="178"/>
      <c r="F5" s="178"/>
      <c r="G5" s="178"/>
      <c r="H5" s="178"/>
      <c r="I5" s="174" t="s">
        <v>53</v>
      </c>
      <c r="J5" s="174"/>
      <c r="K5" s="174"/>
      <c r="L5" s="179" t="str">
        <f>'G-1'!L5:N5</f>
        <v>47D20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155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f>'G-1'!S6:U6</f>
        <v>44048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25</v>
      </c>
      <c r="C10" s="46">
        <v>21</v>
      </c>
      <c r="D10" s="46">
        <v>0</v>
      </c>
      <c r="E10" s="46">
        <v>0</v>
      </c>
      <c r="F10" s="62">
        <f>B10*0.5+C10*1+D10*2+E10*2.5</f>
        <v>33.5</v>
      </c>
      <c r="G10" s="2"/>
      <c r="H10" s="19" t="s">
        <v>4</v>
      </c>
      <c r="I10" s="46">
        <v>28</v>
      </c>
      <c r="J10" s="46">
        <v>35</v>
      </c>
      <c r="K10" s="46">
        <v>0</v>
      </c>
      <c r="L10" s="46">
        <v>0</v>
      </c>
      <c r="M10" s="6">
        <f>I10*0.5+J10*1+K10*2+L10*2.5</f>
        <v>49</v>
      </c>
      <c r="N10" s="9">
        <f>F20+F21+F22+M10</f>
        <v>203.5</v>
      </c>
      <c r="O10" s="19" t="s">
        <v>43</v>
      </c>
      <c r="P10" s="46">
        <v>29</v>
      </c>
      <c r="Q10" s="46">
        <v>33</v>
      </c>
      <c r="R10" s="46">
        <v>0</v>
      </c>
      <c r="S10" s="46">
        <v>0</v>
      </c>
      <c r="T10" s="6">
        <f>P10*0.5+Q10*1+R10*2+S10*2.5</f>
        <v>47.5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35</v>
      </c>
      <c r="C11" s="46">
        <v>39</v>
      </c>
      <c r="D11" s="46">
        <v>0</v>
      </c>
      <c r="E11" s="46">
        <v>1</v>
      </c>
      <c r="F11" s="6">
        <f t="shared" ref="F11:F22" si="0">B11*0.5+C11*1+D11*2+E11*2.5</f>
        <v>59</v>
      </c>
      <c r="G11" s="2"/>
      <c r="H11" s="19" t="s">
        <v>5</v>
      </c>
      <c r="I11" s="46">
        <v>22</v>
      </c>
      <c r="J11" s="46">
        <v>31</v>
      </c>
      <c r="K11" s="46">
        <v>0</v>
      </c>
      <c r="L11" s="46">
        <v>0</v>
      </c>
      <c r="M11" s="6">
        <f t="shared" ref="M11:M22" si="1">I11*0.5+J11*1+K11*2+L11*2.5</f>
        <v>42</v>
      </c>
      <c r="N11" s="9">
        <f>F21+F22+M10+M11</f>
        <v>191.5</v>
      </c>
      <c r="O11" s="19" t="s">
        <v>44</v>
      </c>
      <c r="P11" s="46">
        <v>29</v>
      </c>
      <c r="Q11" s="46">
        <v>37</v>
      </c>
      <c r="R11" s="46">
        <v>2</v>
      </c>
      <c r="S11" s="46">
        <v>3</v>
      </c>
      <c r="T11" s="6">
        <f t="shared" ref="T11:T21" si="2">P11*0.5+Q11*1+R11*2+S11*2.5</f>
        <v>63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31</v>
      </c>
      <c r="C12" s="46">
        <v>28</v>
      </c>
      <c r="D12" s="46">
        <v>0</v>
      </c>
      <c r="E12" s="46">
        <v>2</v>
      </c>
      <c r="F12" s="6">
        <f t="shared" si="0"/>
        <v>48.5</v>
      </c>
      <c r="G12" s="2"/>
      <c r="H12" s="19" t="s">
        <v>6</v>
      </c>
      <c r="I12" s="46">
        <v>17</v>
      </c>
      <c r="J12" s="46">
        <v>30</v>
      </c>
      <c r="K12" s="46">
        <v>0</v>
      </c>
      <c r="L12" s="46">
        <v>1</v>
      </c>
      <c r="M12" s="6">
        <f t="shared" si="1"/>
        <v>41</v>
      </c>
      <c r="N12" s="2">
        <f>F22+M10+M11+M12</f>
        <v>180</v>
      </c>
      <c r="O12" s="19" t="s">
        <v>32</v>
      </c>
      <c r="P12" s="46">
        <v>26</v>
      </c>
      <c r="Q12" s="46">
        <v>23</v>
      </c>
      <c r="R12" s="46">
        <v>0</v>
      </c>
      <c r="S12" s="46">
        <v>3</v>
      </c>
      <c r="T12" s="6">
        <f t="shared" si="2"/>
        <v>43.5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31</v>
      </c>
      <c r="C13" s="46">
        <v>33</v>
      </c>
      <c r="D13" s="46">
        <v>0</v>
      </c>
      <c r="E13" s="46">
        <v>1</v>
      </c>
      <c r="F13" s="6">
        <f t="shared" si="0"/>
        <v>51</v>
      </c>
      <c r="G13" s="2">
        <f>F10+F11+F12+F13</f>
        <v>192</v>
      </c>
      <c r="H13" s="19" t="s">
        <v>7</v>
      </c>
      <c r="I13" s="46">
        <v>27</v>
      </c>
      <c r="J13" s="46">
        <v>38</v>
      </c>
      <c r="K13" s="46">
        <v>0</v>
      </c>
      <c r="L13" s="46">
        <v>4</v>
      </c>
      <c r="M13" s="6">
        <f t="shared" si="1"/>
        <v>61.5</v>
      </c>
      <c r="N13" s="2">
        <f t="shared" ref="N13:N18" si="3">M10+M11+M12+M13</f>
        <v>193.5</v>
      </c>
      <c r="O13" s="19" t="s">
        <v>33</v>
      </c>
      <c r="P13" s="46">
        <v>28</v>
      </c>
      <c r="Q13" s="46">
        <v>29</v>
      </c>
      <c r="R13" s="46">
        <v>0</v>
      </c>
      <c r="S13" s="46">
        <v>0</v>
      </c>
      <c r="T13" s="6">
        <f t="shared" si="2"/>
        <v>43</v>
      </c>
      <c r="U13" s="2">
        <f t="shared" ref="U13:U21" si="4">T10+T11+T12+T13</f>
        <v>197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22</v>
      </c>
      <c r="C14" s="46">
        <v>40</v>
      </c>
      <c r="D14" s="46">
        <v>0</v>
      </c>
      <c r="E14" s="46">
        <v>0</v>
      </c>
      <c r="F14" s="6">
        <f t="shared" si="0"/>
        <v>51</v>
      </c>
      <c r="G14" s="2">
        <f t="shared" ref="G14:G19" si="5">F11+F12+F13+F14</f>
        <v>209.5</v>
      </c>
      <c r="H14" s="19" t="s">
        <v>9</v>
      </c>
      <c r="I14" s="46">
        <v>20</v>
      </c>
      <c r="J14" s="46">
        <v>22</v>
      </c>
      <c r="K14" s="46">
        <v>0</v>
      </c>
      <c r="L14" s="46">
        <v>1</v>
      </c>
      <c r="M14" s="6">
        <f t="shared" si="1"/>
        <v>34.5</v>
      </c>
      <c r="N14" s="2">
        <f t="shared" si="3"/>
        <v>179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149.5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20</v>
      </c>
      <c r="C15" s="46">
        <v>37</v>
      </c>
      <c r="D15" s="46">
        <v>0</v>
      </c>
      <c r="E15" s="46">
        <v>1</v>
      </c>
      <c r="F15" s="6">
        <f t="shared" si="0"/>
        <v>49.5</v>
      </c>
      <c r="G15" s="2">
        <f t="shared" si="5"/>
        <v>200</v>
      </c>
      <c r="H15" s="19" t="s">
        <v>12</v>
      </c>
      <c r="I15" s="46">
        <v>22</v>
      </c>
      <c r="J15" s="46">
        <v>20</v>
      </c>
      <c r="K15" s="46">
        <v>0</v>
      </c>
      <c r="L15" s="46">
        <v>0</v>
      </c>
      <c r="M15" s="6">
        <f t="shared" si="1"/>
        <v>31</v>
      </c>
      <c r="N15" s="2">
        <f t="shared" si="3"/>
        <v>168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86.5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9</v>
      </c>
      <c r="C16" s="46">
        <v>21</v>
      </c>
      <c r="D16" s="46">
        <v>0</v>
      </c>
      <c r="E16" s="46">
        <v>2</v>
      </c>
      <c r="F16" s="6">
        <f t="shared" si="0"/>
        <v>30.5</v>
      </c>
      <c r="G16" s="2">
        <f t="shared" si="5"/>
        <v>182</v>
      </c>
      <c r="H16" s="19" t="s">
        <v>15</v>
      </c>
      <c r="I16" s="46">
        <v>33</v>
      </c>
      <c r="J16" s="46">
        <v>19</v>
      </c>
      <c r="K16" s="46">
        <v>0</v>
      </c>
      <c r="L16" s="46">
        <v>1</v>
      </c>
      <c r="M16" s="6">
        <f t="shared" si="1"/>
        <v>38</v>
      </c>
      <c r="N16" s="2">
        <f t="shared" si="3"/>
        <v>165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43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25</v>
      </c>
      <c r="D17" s="46">
        <v>0</v>
      </c>
      <c r="E17" s="46">
        <v>3</v>
      </c>
      <c r="F17" s="6">
        <f t="shared" si="0"/>
        <v>43</v>
      </c>
      <c r="G17" s="2">
        <f t="shared" si="5"/>
        <v>174</v>
      </c>
      <c r="H17" s="19" t="s">
        <v>18</v>
      </c>
      <c r="I17" s="46">
        <v>18</v>
      </c>
      <c r="J17" s="46">
        <v>15</v>
      </c>
      <c r="K17" s="46">
        <v>0</v>
      </c>
      <c r="L17" s="46">
        <v>0</v>
      </c>
      <c r="M17" s="6">
        <f t="shared" si="1"/>
        <v>24</v>
      </c>
      <c r="N17" s="2">
        <f t="shared" si="3"/>
        <v>127.5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19</v>
      </c>
      <c r="C18" s="46">
        <v>34</v>
      </c>
      <c r="D18" s="46">
        <v>0</v>
      </c>
      <c r="E18" s="46">
        <v>1</v>
      </c>
      <c r="F18" s="6">
        <f t="shared" si="0"/>
        <v>46</v>
      </c>
      <c r="G18" s="2">
        <f t="shared" si="5"/>
        <v>169</v>
      </c>
      <c r="H18" s="19" t="s">
        <v>20</v>
      </c>
      <c r="I18" s="46">
        <v>20</v>
      </c>
      <c r="J18" s="46">
        <v>36</v>
      </c>
      <c r="K18" s="46">
        <v>0</v>
      </c>
      <c r="L18" s="46">
        <v>0</v>
      </c>
      <c r="M18" s="6">
        <f t="shared" si="1"/>
        <v>46</v>
      </c>
      <c r="N18" s="2">
        <f t="shared" si="3"/>
        <v>139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13</v>
      </c>
      <c r="C19" s="47">
        <v>29</v>
      </c>
      <c r="D19" s="47">
        <v>1</v>
      </c>
      <c r="E19" s="47">
        <v>0</v>
      </c>
      <c r="F19" s="7">
        <f t="shared" si="0"/>
        <v>37.5</v>
      </c>
      <c r="G19" s="3">
        <f t="shared" si="5"/>
        <v>157</v>
      </c>
      <c r="H19" s="20" t="s">
        <v>22</v>
      </c>
      <c r="I19" s="45">
        <v>22</v>
      </c>
      <c r="J19" s="45">
        <v>22</v>
      </c>
      <c r="K19" s="45">
        <v>0</v>
      </c>
      <c r="L19" s="45">
        <v>1</v>
      </c>
      <c r="M19" s="6">
        <f t="shared" si="1"/>
        <v>35.5</v>
      </c>
      <c r="N19" s="2">
        <f>M16+M17+M18+M19</f>
        <v>143.5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27</v>
      </c>
      <c r="C20" s="45">
        <v>33</v>
      </c>
      <c r="D20" s="45">
        <v>0</v>
      </c>
      <c r="E20" s="45">
        <v>3</v>
      </c>
      <c r="F20" s="8">
        <f t="shared" si="0"/>
        <v>54</v>
      </c>
      <c r="G20" s="35"/>
      <c r="H20" s="19" t="s">
        <v>24</v>
      </c>
      <c r="I20" s="46">
        <v>33</v>
      </c>
      <c r="J20" s="46">
        <v>35</v>
      </c>
      <c r="K20" s="46">
        <v>0</v>
      </c>
      <c r="L20" s="46">
        <v>1</v>
      </c>
      <c r="M20" s="8">
        <f t="shared" si="1"/>
        <v>54</v>
      </c>
      <c r="N20" s="2">
        <f>M17+M18+M19+M20</f>
        <v>159.5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20</v>
      </c>
      <c r="C21" s="46">
        <v>30</v>
      </c>
      <c r="D21" s="46">
        <v>0</v>
      </c>
      <c r="E21" s="46">
        <v>5</v>
      </c>
      <c r="F21" s="6">
        <f t="shared" si="0"/>
        <v>52.5</v>
      </c>
      <c r="G21" s="36"/>
      <c r="H21" s="20" t="s">
        <v>25</v>
      </c>
      <c r="I21" s="46">
        <v>21</v>
      </c>
      <c r="J21" s="46">
        <v>17</v>
      </c>
      <c r="K21" s="46">
        <v>0</v>
      </c>
      <c r="L21" s="46">
        <v>0</v>
      </c>
      <c r="M21" s="6">
        <f t="shared" si="1"/>
        <v>27.5</v>
      </c>
      <c r="N21" s="2">
        <f>M18+M19+M20+M21</f>
        <v>163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22</v>
      </c>
      <c r="C22" s="46">
        <v>22</v>
      </c>
      <c r="D22" s="46">
        <v>0</v>
      </c>
      <c r="E22" s="46">
        <v>6</v>
      </c>
      <c r="F22" s="6">
        <f t="shared" si="0"/>
        <v>48</v>
      </c>
      <c r="G22" s="2"/>
      <c r="H22" s="21" t="s">
        <v>26</v>
      </c>
      <c r="I22" s="47">
        <v>26</v>
      </c>
      <c r="J22" s="47">
        <v>40</v>
      </c>
      <c r="K22" s="47">
        <v>0</v>
      </c>
      <c r="L22" s="47">
        <v>1</v>
      </c>
      <c r="M22" s="6">
        <f t="shared" si="1"/>
        <v>55.5</v>
      </c>
      <c r="N22" s="3">
        <f>M19+M20+M21+M22</f>
        <v>172.5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209.5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203.5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66</v>
      </c>
      <c r="N24" s="88"/>
      <c r="O24" s="165"/>
      <c r="P24" s="16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S19" sqref="S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47D - CR 20</v>
      </c>
      <c r="E6" s="178"/>
      <c r="F6" s="178"/>
      <c r="G6" s="178"/>
      <c r="H6" s="178"/>
      <c r="I6" s="174" t="s">
        <v>53</v>
      </c>
      <c r="J6" s="174"/>
      <c r="K6" s="174"/>
      <c r="L6" s="179" t="str">
        <f>'G-1'!L5:N5</f>
        <v>47D20</v>
      </c>
      <c r="M6" s="179"/>
      <c r="N6" s="179"/>
      <c r="O6" s="12"/>
      <c r="P6" s="174" t="s">
        <v>58</v>
      </c>
      <c r="Q6" s="174"/>
      <c r="R6" s="174"/>
      <c r="S6" s="213">
        <f>'G-1'!S6:U6</f>
        <v>44048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59</v>
      </c>
      <c r="C10" s="46">
        <f>'G-1'!C10+'G-3'!C10+'G-4'!C10</f>
        <v>66</v>
      </c>
      <c r="D10" s="46">
        <f>'G-1'!D10+'G-3'!D10+'G-4'!D10</f>
        <v>0</v>
      </c>
      <c r="E10" s="46">
        <f>'G-1'!E10+'G-3'!E10+'G-4'!E10</f>
        <v>1</v>
      </c>
      <c r="F10" s="6">
        <f t="shared" ref="F10:F22" si="0">B10*0.5+C10*1+D10*2+E10*2.5</f>
        <v>98</v>
      </c>
      <c r="G10" s="2"/>
      <c r="H10" s="19" t="s">
        <v>4</v>
      </c>
      <c r="I10" s="46">
        <f>'G-1'!I10+'G-3'!I10+'G-4'!I10</f>
        <v>69</v>
      </c>
      <c r="J10" s="46">
        <f>'G-1'!J10+'G-3'!J10+'G-4'!J10</f>
        <v>66</v>
      </c>
      <c r="K10" s="46">
        <f>'G-1'!K10+'G-3'!K10+'G-4'!K10</f>
        <v>0</v>
      </c>
      <c r="L10" s="46">
        <f>'G-1'!L10+'G-3'!L10+'G-4'!L10</f>
        <v>3</v>
      </c>
      <c r="M10" s="6">
        <f t="shared" ref="M10:M22" si="1">I10*0.5+J10*1+K10*2+L10*2.5</f>
        <v>108</v>
      </c>
      <c r="N10" s="9">
        <f>F20+F21+F22+M10</f>
        <v>405</v>
      </c>
      <c r="O10" s="19" t="s">
        <v>43</v>
      </c>
      <c r="P10" s="46">
        <f>'G-1'!P10+'G-3'!P10+'G-4'!P10</f>
        <v>89</v>
      </c>
      <c r="Q10" s="46">
        <f>'G-1'!Q10+'G-3'!Q10+'G-4'!Q10</f>
        <v>81</v>
      </c>
      <c r="R10" s="46">
        <f>'G-1'!R10+'G-3'!R10+'G-4'!R10</f>
        <v>0</v>
      </c>
      <c r="S10" s="46">
        <f>'G-1'!S10+'G-3'!S10+'G-4'!S10</f>
        <v>1</v>
      </c>
      <c r="T10" s="6">
        <f t="shared" ref="T10:T21" si="2">P10*0.5+Q10*1+R10*2+S10*2.5</f>
        <v>128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69</v>
      </c>
      <c r="C11" s="46">
        <f>'G-1'!C11+'G-3'!C11+'G-4'!C11</f>
        <v>84</v>
      </c>
      <c r="D11" s="46">
        <f>'G-1'!D11+'G-3'!D11+'G-4'!D11</f>
        <v>1</v>
      </c>
      <c r="E11" s="46">
        <f>'G-1'!E11+'G-3'!E11+'G-4'!E11</f>
        <v>1</v>
      </c>
      <c r="F11" s="6">
        <f t="shared" si="0"/>
        <v>123</v>
      </c>
      <c r="G11" s="2"/>
      <c r="H11" s="19" t="s">
        <v>5</v>
      </c>
      <c r="I11" s="46">
        <f>'G-1'!I11+'G-3'!I11+'G-4'!I11</f>
        <v>67</v>
      </c>
      <c r="J11" s="46">
        <f>'G-1'!J11+'G-3'!J11+'G-4'!J11</f>
        <v>63</v>
      </c>
      <c r="K11" s="46">
        <f>'G-1'!K11+'G-3'!K11+'G-4'!K11</f>
        <v>0</v>
      </c>
      <c r="L11" s="46">
        <f>'G-1'!L11+'G-3'!L11+'G-4'!L11</f>
        <v>3</v>
      </c>
      <c r="M11" s="6">
        <f t="shared" si="1"/>
        <v>104</v>
      </c>
      <c r="N11" s="9">
        <f>F21+F22+M10+M11</f>
        <v>410.5</v>
      </c>
      <c r="O11" s="19" t="s">
        <v>44</v>
      </c>
      <c r="P11" s="46">
        <f>'G-1'!P11+'G-3'!P11+'G-4'!P11</f>
        <v>78</v>
      </c>
      <c r="Q11" s="46">
        <f>'G-1'!Q11+'G-3'!Q11+'G-4'!Q11</f>
        <v>86</v>
      </c>
      <c r="R11" s="46">
        <f>'G-1'!R11+'G-3'!R11+'G-4'!R11</f>
        <v>2</v>
      </c>
      <c r="S11" s="46">
        <f>'G-1'!S11+'G-3'!S11+'G-4'!S11</f>
        <v>7</v>
      </c>
      <c r="T11" s="6">
        <f t="shared" si="2"/>
        <v>146.5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59</v>
      </c>
      <c r="C12" s="46">
        <f>'G-1'!C12+'G-3'!C12+'G-4'!C12</f>
        <v>68</v>
      </c>
      <c r="D12" s="46">
        <f>'G-1'!D12+'G-3'!D12+'G-4'!D12</f>
        <v>0</v>
      </c>
      <c r="E12" s="46">
        <f>'G-1'!E12+'G-3'!E12+'G-4'!E12</f>
        <v>2</v>
      </c>
      <c r="F12" s="6">
        <f t="shared" si="0"/>
        <v>102.5</v>
      </c>
      <c r="G12" s="2"/>
      <c r="H12" s="19" t="s">
        <v>6</v>
      </c>
      <c r="I12" s="46">
        <f>'G-1'!I12+'G-3'!I12+'G-4'!I12</f>
        <v>50</v>
      </c>
      <c r="J12" s="46">
        <f>'G-1'!J12+'G-3'!J12+'G-4'!J12</f>
        <v>58</v>
      </c>
      <c r="K12" s="46">
        <f>'G-1'!K12+'G-3'!K12+'G-4'!K12</f>
        <v>0</v>
      </c>
      <c r="L12" s="46">
        <f>'G-1'!L12+'G-3'!L12+'G-4'!L12</f>
        <v>2</v>
      </c>
      <c r="M12" s="6">
        <f t="shared" si="1"/>
        <v>88</v>
      </c>
      <c r="N12" s="2">
        <f>F22+M10+M11+M12</f>
        <v>401.5</v>
      </c>
      <c r="O12" s="19" t="s">
        <v>32</v>
      </c>
      <c r="P12" s="46">
        <f>'G-1'!P12+'G-3'!P12+'G-4'!P12</f>
        <v>71</v>
      </c>
      <c r="Q12" s="46">
        <f>'G-1'!Q12+'G-3'!Q12+'G-4'!Q12</f>
        <v>70</v>
      </c>
      <c r="R12" s="46">
        <f>'G-1'!R12+'G-3'!R12+'G-4'!R12</f>
        <v>0</v>
      </c>
      <c r="S12" s="46">
        <f>'G-1'!S12+'G-3'!S12+'G-4'!S12</f>
        <v>5</v>
      </c>
      <c r="T12" s="6">
        <f t="shared" si="2"/>
        <v>118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57</v>
      </c>
      <c r="C13" s="46">
        <f>'G-1'!C13+'G-3'!C13+'G-4'!C13</f>
        <v>67</v>
      </c>
      <c r="D13" s="46">
        <f>'G-1'!D13+'G-3'!D13+'G-4'!D13</f>
        <v>1</v>
      </c>
      <c r="E13" s="46">
        <f>'G-1'!E13+'G-3'!E13+'G-4'!E13</f>
        <v>1</v>
      </c>
      <c r="F13" s="6">
        <f t="shared" si="0"/>
        <v>100</v>
      </c>
      <c r="G13" s="2">
        <f t="shared" ref="G13:G19" si="3">F10+F11+F12+F13</f>
        <v>423.5</v>
      </c>
      <c r="H13" s="19" t="s">
        <v>7</v>
      </c>
      <c r="I13" s="46">
        <f>'G-1'!I13+'G-3'!I13+'G-4'!I13</f>
        <v>66</v>
      </c>
      <c r="J13" s="46">
        <f>'G-1'!J13+'G-3'!J13+'G-4'!J13</f>
        <v>88</v>
      </c>
      <c r="K13" s="46">
        <f>'G-1'!K13+'G-3'!K13+'G-4'!K13</f>
        <v>0</v>
      </c>
      <c r="L13" s="46">
        <f>'G-1'!L13+'G-3'!L13+'G-4'!L13</f>
        <v>4</v>
      </c>
      <c r="M13" s="6">
        <f t="shared" si="1"/>
        <v>131</v>
      </c>
      <c r="N13" s="2">
        <f t="shared" ref="N13:N18" si="4">M10+M11+M12+M13</f>
        <v>431</v>
      </c>
      <c r="O13" s="19" t="s">
        <v>33</v>
      </c>
      <c r="P13" s="46">
        <f>'G-1'!P13+'G-3'!P13+'G-4'!P13</f>
        <v>67</v>
      </c>
      <c r="Q13" s="46">
        <f>'G-1'!Q13+'G-3'!Q13+'G-4'!Q13</f>
        <v>84</v>
      </c>
      <c r="R13" s="46">
        <f>'G-1'!R13+'G-3'!R13+'G-4'!R13</f>
        <v>0</v>
      </c>
      <c r="S13" s="46">
        <f>'G-1'!S13+'G-3'!S13+'G-4'!S13</f>
        <v>1</v>
      </c>
      <c r="T13" s="6">
        <f t="shared" si="2"/>
        <v>120</v>
      </c>
      <c r="U13" s="2">
        <f t="shared" ref="U13:U21" si="5">T10+T11+T12+T13</f>
        <v>512.5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61</v>
      </c>
      <c r="C14" s="46">
        <f>'G-1'!C14+'G-3'!C14+'G-4'!C14</f>
        <v>76</v>
      </c>
      <c r="D14" s="46">
        <f>'G-1'!D14+'G-3'!D14+'G-4'!D14</f>
        <v>0</v>
      </c>
      <c r="E14" s="46">
        <f>'G-1'!E14+'G-3'!E14+'G-4'!E14</f>
        <v>0</v>
      </c>
      <c r="F14" s="6">
        <f t="shared" si="0"/>
        <v>106.5</v>
      </c>
      <c r="G14" s="2">
        <f t="shared" si="3"/>
        <v>432</v>
      </c>
      <c r="H14" s="19" t="s">
        <v>9</v>
      </c>
      <c r="I14" s="46">
        <f>'G-1'!I14+'G-3'!I14+'G-4'!I14</f>
        <v>57</v>
      </c>
      <c r="J14" s="46">
        <f>'G-1'!J14+'G-3'!J14+'G-4'!J14</f>
        <v>57</v>
      </c>
      <c r="K14" s="46">
        <f>'G-1'!K14+'G-3'!K14+'G-4'!K14</f>
        <v>0</v>
      </c>
      <c r="L14" s="46">
        <f>'G-1'!L14+'G-3'!L14+'G-4'!L14</f>
        <v>1</v>
      </c>
      <c r="M14" s="6">
        <f t="shared" si="1"/>
        <v>88</v>
      </c>
      <c r="N14" s="2">
        <f t="shared" si="4"/>
        <v>411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384.5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53</v>
      </c>
      <c r="C15" s="46">
        <f>'G-1'!C15+'G-3'!C15+'G-4'!C15</f>
        <v>72</v>
      </c>
      <c r="D15" s="46">
        <f>'G-1'!D15+'G-3'!D15+'G-4'!D15</f>
        <v>0</v>
      </c>
      <c r="E15" s="46">
        <f>'G-1'!E15+'G-3'!E15+'G-4'!E15</f>
        <v>2</v>
      </c>
      <c r="F15" s="6">
        <f t="shared" si="0"/>
        <v>103.5</v>
      </c>
      <c r="G15" s="2">
        <f t="shared" si="3"/>
        <v>412.5</v>
      </c>
      <c r="H15" s="19" t="s">
        <v>12</v>
      </c>
      <c r="I15" s="46">
        <f>'G-1'!I15+'G-3'!I15+'G-4'!I15</f>
        <v>64</v>
      </c>
      <c r="J15" s="46">
        <f>'G-1'!J15+'G-3'!J15+'G-4'!J15</f>
        <v>60</v>
      </c>
      <c r="K15" s="46">
        <f>'G-1'!K15+'G-3'!K15+'G-4'!K15</f>
        <v>0</v>
      </c>
      <c r="L15" s="46">
        <f>'G-1'!L15+'G-3'!L15+'G-4'!L15</f>
        <v>0</v>
      </c>
      <c r="M15" s="6">
        <f t="shared" si="1"/>
        <v>92</v>
      </c>
      <c r="N15" s="2">
        <f t="shared" si="4"/>
        <v>399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238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30</v>
      </c>
      <c r="C16" s="46">
        <f>'G-1'!C16+'G-3'!C16+'G-4'!C16</f>
        <v>55</v>
      </c>
      <c r="D16" s="46">
        <f>'G-1'!D16+'G-3'!D16+'G-4'!D16</f>
        <v>0</v>
      </c>
      <c r="E16" s="46">
        <f>'G-1'!E16+'G-3'!E16+'G-4'!E16</f>
        <v>3</v>
      </c>
      <c r="F16" s="6">
        <f t="shared" si="0"/>
        <v>77.5</v>
      </c>
      <c r="G16" s="2">
        <f t="shared" si="3"/>
        <v>387.5</v>
      </c>
      <c r="H16" s="19" t="s">
        <v>15</v>
      </c>
      <c r="I16" s="46">
        <f>'G-1'!I16+'G-3'!I16+'G-4'!I16</f>
        <v>70</v>
      </c>
      <c r="J16" s="46">
        <f>'G-1'!J16+'G-3'!J16+'G-4'!J16</f>
        <v>55</v>
      </c>
      <c r="K16" s="46">
        <f>'G-1'!K16+'G-3'!K16+'G-4'!K16</f>
        <v>0</v>
      </c>
      <c r="L16" s="46">
        <f>'G-1'!L16+'G-3'!L16+'G-4'!L16</f>
        <v>1</v>
      </c>
      <c r="M16" s="6">
        <f t="shared" si="1"/>
        <v>92.5</v>
      </c>
      <c r="N16" s="2">
        <f t="shared" si="4"/>
        <v>403.5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120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53</v>
      </c>
      <c r="C17" s="46">
        <f>'G-1'!C17+'G-3'!C17+'G-4'!C17</f>
        <v>62</v>
      </c>
      <c r="D17" s="46">
        <f>'G-1'!D17+'G-3'!D17+'G-4'!D17</f>
        <v>0</v>
      </c>
      <c r="E17" s="46">
        <f>'G-1'!E17+'G-3'!E17+'G-4'!E17</f>
        <v>3</v>
      </c>
      <c r="F17" s="6">
        <f t="shared" si="0"/>
        <v>96</v>
      </c>
      <c r="G17" s="2">
        <f t="shared" si="3"/>
        <v>383.5</v>
      </c>
      <c r="H17" s="19" t="s">
        <v>18</v>
      </c>
      <c r="I17" s="46">
        <f>'G-1'!I17+'G-3'!I17+'G-4'!I17</f>
        <v>59</v>
      </c>
      <c r="J17" s="46">
        <f>'G-1'!J17+'G-3'!J17+'G-4'!J17</f>
        <v>48</v>
      </c>
      <c r="K17" s="46">
        <f>'G-1'!K17+'G-3'!K17+'G-4'!K17</f>
        <v>0</v>
      </c>
      <c r="L17" s="46">
        <f>'G-1'!L17+'G-3'!L17+'G-4'!L17</f>
        <v>1</v>
      </c>
      <c r="M17" s="6">
        <f t="shared" si="1"/>
        <v>80</v>
      </c>
      <c r="N17" s="2">
        <f t="shared" si="4"/>
        <v>352.5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53</v>
      </c>
      <c r="C18" s="46">
        <f>'G-1'!C18+'G-3'!C18+'G-4'!C18</f>
        <v>74</v>
      </c>
      <c r="D18" s="46">
        <f>'G-1'!D18+'G-3'!D18+'G-4'!D18</f>
        <v>0</v>
      </c>
      <c r="E18" s="46">
        <f>'G-1'!E18+'G-3'!E18+'G-4'!E18</f>
        <v>2</v>
      </c>
      <c r="F18" s="6">
        <f t="shared" si="0"/>
        <v>105.5</v>
      </c>
      <c r="G18" s="2">
        <f t="shared" si="3"/>
        <v>382.5</v>
      </c>
      <c r="H18" s="19" t="s">
        <v>20</v>
      </c>
      <c r="I18" s="46">
        <f>'G-1'!I18+'G-3'!I18+'G-4'!I18</f>
        <v>64</v>
      </c>
      <c r="J18" s="46">
        <f>'G-1'!J18+'G-3'!J18+'G-4'!J18</f>
        <v>76</v>
      </c>
      <c r="K18" s="46">
        <f>'G-1'!K18+'G-3'!K18+'G-4'!K18</f>
        <v>1</v>
      </c>
      <c r="L18" s="46">
        <f>'G-1'!L18+'G-3'!L18+'G-4'!L18</f>
        <v>0</v>
      </c>
      <c r="M18" s="6">
        <f t="shared" si="1"/>
        <v>110</v>
      </c>
      <c r="N18" s="2">
        <f t="shared" si="4"/>
        <v>374.5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40</v>
      </c>
      <c r="C19" s="47">
        <f>'G-1'!C19+'G-3'!C19+'G-4'!C19</f>
        <v>65</v>
      </c>
      <c r="D19" s="47">
        <f>'G-1'!D19+'G-3'!D19+'G-4'!D19</f>
        <v>1</v>
      </c>
      <c r="E19" s="47">
        <f>'G-1'!E19+'G-3'!E19+'G-4'!E19</f>
        <v>1</v>
      </c>
      <c r="F19" s="7">
        <f t="shared" si="0"/>
        <v>89.5</v>
      </c>
      <c r="G19" s="3">
        <f t="shared" si="3"/>
        <v>368.5</v>
      </c>
      <c r="H19" s="20" t="s">
        <v>22</v>
      </c>
      <c r="I19" s="46">
        <f>'G-1'!I19+'G-3'!I19+'G-4'!I19</f>
        <v>62</v>
      </c>
      <c r="J19" s="46">
        <f>'G-1'!J19+'G-3'!J19+'G-4'!J19</f>
        <v>50</v>
      </c>
      <c r="K19" s="46">
        <f>'G-1'!K19+'G-3'!K19+'G-4'!K19</f>
        <v>0</v>
      </c>
      <c r="L19" s="46">
        <f>'G-1'!L19+'G-3'!L19+'G-4'!L19</f>
        <v>2</v>
      </c>
      <c r="M19" s="6">
        <f t="shared" si="1"/>
        <v>86</v>
      </c>
      <c r="N19" s="2">
        <f>M16+M17+M18+M19</f>
        <v>368.5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68</v>
      </c>
      <c r="C20" s="45">
        <f>'G-1'!C20+'G-3'!C20+'G-4'!C20</f>
        <v>57</v>
      </c>
      <c r="D20" s="45">
        <f>'G-1'!D20+'G-3'!D20+'G-4'!D20</f>
        <v>0</v>
      </c>
      <c r="E20" s="45">
        <f>'G-1'!E20+'G-3'!E20+'G-4'!E20</f>
        <v>3</v>
      </c>
      <c r="F20" s="8">
        <f t="shared" si="0"/>
        <v>98.5</v>
      </c>
      <c r="G20" s="35"/>
      <c r="H20" s="19" t="s">
        <v>24</v>
      </c>
      <c r="I20" s="46">
        <f>'G-1'!I20+'G-3'!I20+'G-4'!I20</f>
        <v>65</v>
      </c>
      <c r="J20" s="46">
        <f>'G-1'!J20+'G-3'!J20+'G-4'!J20</f>
        <v>74</v>
      </c>
      <c r="K20" s="46">
        <f>'G-1'!K20+'G-3'!K20+'G-4'!K20</f>
        <v>0</v>
      </c>
      <c r="L20" s="46">
        <f>'G-1'!L20+'G-3'!L20+'G-4'!L20</f>
        <v>2</v>
      </c>
      <c r="M20" s="8">
        <f t="shared" si="1"/>
        <v>111.5</v>
      </c>
      <c r="N20" s="2">
        <f>M17+M18+M19+M20</f>
        <v>387.5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60</v>
      </c>
      <c r="C21" s="45">
        <f>'G-1'!C21+'G-3'!C21+'G-4'!C21</f>
        <v>52</v>
      </c>
      <c r="D21" s="45">
        <f>'G-1'!D21+'G-3'!D21+'G-4'!D21</f>
        <v>0</v>
      </c>
      <c r="E21" s="45">
        <f>'G-1'!E21+'G-3'!E21+'G-4'!E21</f>
        <v>6</v>
      </c>
      <c r="F21" s="6">
        <f t="shared" si="0"/>
        <v>97</v>
      </c>
      <c r="G21" s="36"/>
      <c r="H21" s="20" t="s">
        <v>25</v>
      </c>
      <c r="I21" s="46">
        <f>'G-1'!I21+'G-3'!I21+'G-4'!I21</f>
        <v>48</v>
      </c>
      <c r="J21" s="46">
        <f>'G-1'!J21+'G-3'!J21+'G-4'!J21</f>
        <v>63</v>
      </c>
      <c r="K21" s="46">
        <f>'G-1'!K21+'G-3'!K21+'G-4'!K21</f>
        <v>0</v>
      </c>
      <c r="L21" s="46">
        <f>'G-1'!L21+'G-3'!L21+'G-4'!L21</f>
        <v>1</v>
      </c>
      <c r="M21" s="6">
        <f t="shared" si="1"/>
        <v>89.5</v>
      </c>
      <c r="N21" s="2">
        <f>M18+M19+M20+M21</f>
        <v>397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66</v>
      </c>
      <c r="C22" s="45">
        <f>'G-1'!C22+'G-3'!C22+'G-4'!C22</f>
        <v>51</v>
      </c>
      <c r="D22" s="45">
        <f>'G-1'!D22+'G-3'!D22+'G-4'!D22</f>
        <v>0</v>
      </c>
      <c r="E22" s="45">
        <f>'G-1'!E22+'G-3'!E22+'G-4'!E22</f>
        <v>7</v>
      </c>
      <c r="F22" s="6">
        <f t="shared" si="0"/>
        <v>101.5</v>
      </c>
      <c r="G22" s="2"/>
      <c r="H22" s="21" t="s">
        <v>26</v>
      </c>
      <c r="I22" s="46">
        <f>'G-1'!I22+'G-3'!I22+'G-4'!I22</f>
        <v>56</v>
      </c>
      <c r="J22" s="46">
        <f>'G-1'!J22+'G-3'!J22+'G-4'!J22</f>
        <v>84</v>
      </c>
      <c r="K22" s="46">
        <f>'G-1'!K22+'G-3'!K22+'G-4'!K22</f>
        <v>0</v>
      </c>
      <c r="L22" s="46">
        <f>'G-1'!L22+'G-3'!L22+'G-4'!L22</f>
        <v>2</v>
      </c>
      <c r="M22" s="6">
        <f t="shared" si="1"/>
        <v>117</v>
      </c>
      <c r="N22" s="3">
        <f>M19+M20+M21+M22</f>
        <v>404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432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431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512.5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75</v>
      </c>
      <c r="N24" s="88"/>
      <c r="O24" s="165"/>
      <c r="P24" s="16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CL 47D - CR 20</v>
      </c>
      <c r="D5" s="217"/>
      <c r="E5" s="217"/>
      <c r="F5" s="111"/>
      <c r="G5" s="112"/>
      <c r="H5" s="103" t="s">
        <v>53</v>
      </c>
      <c r="I5" s="218" t="str">
        <f>'G-1'!L5</f>
        <v>47D20</v>
      </c>
      <c r="J5" s="218"/>
    </row>
    <row r="6" spans="1:10" x14ac:dyDescent="0.2">
      <c r="A6" s="174" t="s">
        <v>113</v>
      </c>
      <c r="B6" s="174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44048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124</v>
      </c>
      <c r="B10" s="233">
        <v>1</v>
      </c>
      <c r="C10" s="122"/>
      <c r="D10" s="123" t="s">
        <v>125</v>
      </c>
      <c r="E10" s="75">
        <v>18</v>
      </c>
      <c r="F10" s="75">
        <v>17</v>
      </c>
      <c r="G10" s="75">
        <v>0</v>
      </c>
      <c r="H10" s="75">
        <v>0</v>
      </c>
      <c r="I10" s="75">
        <f>E10*0.5+F10+G10*2+H10*2.5</f>
        <v>26</v>
      </c>
      <c r="J10" s="124">
        <f>IF(I10=0,"0,00",I10/SUM(I10:I12)*100)</f>
        <v>70.270270270270274</v>
      </c>
    </row>
    <row r="11" spans="1:10" x14ac:dyDescent="0.2">
      <c r="A11" s="231"/>
      <c r="B11" s="234"/>
      <c r="C11" s="122" t="s">
        <v>126</v>
      </c>
      <c r="D11" s="125" t="s">
        <v>127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137</v>
      </c>
      <c r="D12" s="129" t="s">
        <v>128</v>
      </c>
      <c r="E12" s="74">
        <v>5</v>
      </c>
      <c r="F12" s="74">
        <v>6</v>
      </c>
      <c r="G12" s="74">
        <v>0</v>
      </c>
      <c r="H12" s="74">
        <v>1</v>
      </c>
      <c r="I12" s="130">
        <f t="shared" si="0"/>
        <v>11</v>
      </c>
      <c r="J12" s="131">
        <f>IF(I12=0,"0,00",I12/SUM(I10:I12)*100)</f>
        <v>29.72972972972973</v>
      </c>
    </row>
    <row r="13" spans="1:10" x14ac:dyDescent="0.2">
      <c r="A13" s="231"/>
      <c r="B13" s="234"/>
      <c r="C13" s="132"/>
      <c r="D13" s="123" t="s">
        <v>125</v>
      </c>
      <c r="E13" s="75">
        <v>9</v>
      </c>
      <c r="F13" s="75">
        <v>21</v>
      </c>
      <c r="G13" s="75">
        <v>0</v>
      </c>
      <c r="H13" s="75">
        <v>0</v>
      </c>
      <c r="I13" s="75">
        <f t="shared" si="0"/>
        <v>25.5</v>
      </c>
      <c r="J13" s="124">
        <f>IF(I13=0,"0,00",I13/SUM(I13:I15)*100)</f>
        <v>87.931034482758619</v>
      </c>
    </row>
    <row r="14" spans="1:10" x14ac:dyDescent="0.2">
      <c r="A14" s="231"/>
      <c r="B14" s="234"/>
      <c r="C14" s="122" t="s">
        <v>129</v>
      </c>
      <c r="D14" s="125" t="s">
        <v>127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138</v>
      </c>
      <c r="D15" s="129" t="s">
        <v>128</v>
      </c>
      <c r="E15" s="74">
        <v>2</v>
      </c>
      <c r="F15" s="74">
        <v>0</v>
      </c>
      <c r="G15" s="74">
        <v>0</v>
      </c>
      <c r="H15" s="74">
        <v>1</v>
      </c>
      <c r="I15" s="130">
        <f t="shared" si="0"/>
        <v>3.5</v>
      </c>
      <c r="J15" s="131">
        <f>IF(I15=0,"0,00",I15/SUM(I13:I15)*100)</f>
        <v>12.068965517241379</v>
      </c>
    </row>
    <row r="16" spans="1:10" x14ac:dyDescent="0.2">
      <c r="A16" s="231"/>
      <c r="B16" s="234"/>
      <c r="C16" s="132"/>
      <c r="D16" s="123" t="s">
        <v>125</v>
      </c>
      <c r="E16" s="75">
        <v>26</v>
      </c>
      <c r="F16" s="75">
        <v>28</v>
      </c>
      <c r="G16" s="75">
        <v>0</v>
      </c>
      <c r="H16" s="75">
        <v>1</v>
      </c>
      <c r="I16" s="75">
        <f t="shared" si="0"/>
        <v>43.5</v>
      </c>
      <c r="J16" s="124">
        <f>IF(I16=0,"0,00",I16/SUM(I16:I18)*100)</f>
        <v>86.138613861386133</v>
      </c>
    </row>
    <row r="17" spans="1:10" x14ac:dyDescent="0.2">
      <c r="A17" s="231"/>
      <c r="B17" s="234"/>
      <c r="C17" s="122" t="s">
        <v>130</v>
      </c>
      <c r="D17" s="125" t="s">
        <v>127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139</v>
      </c>
      <c r="D18" s="129" t="s">
        <v>128</v>
      </c>
      <c r="E18" s="74">
        <v>4</v>
      </c>
      <c r="F18" s="74">
        <v>5</v>
      </c>
      <c r="G18" s="74">
        <v>0</v>
      </c>
      <c r="H18" s="74">
        <v>0</v>
      </c>
      <c r="I18" s="130">
        <f t="shared" si="0"/>
        <v>7</v>
      </c>
      <c r="J18" s="131">
        <f>IF(I18=0,"0,00",I18/SUM(I16:I18)*100)</f>
        <v>13.861386138613863</v>
      </c>
    </row>
    <row r="19" spans="1:10" x14ac:dyDescent="0.2">
      <c r="A19" s="230" t="s">
        <v>131</v>
      </c>
      <c r="B19" s="233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132</v>
      </c>
      <c r="B28" s="233">
        <v>1</v>
      </c>
      <c r="C28" s="134"/>
      <c r="D28" s="123" t="s">
        <v>125</v>
      </c>
      <c r="E28" s="75">
        <v>10</v>
      </c>
      <c r="F28" s="75">
        <v>6</v>
      </c>
      <c r="G28" s="75">
        <v>0</v>
      </c>
      <c r="H28" s="75">
        <v>0</v>
      </c>
      <c r="I28" s="75">
        <f t="shared" si="0"/>
        <v>11</v>
      </c>
      <c r="J28" s="124">
        <f>IF(I28=0,"0,00",I28/SUM(I28:I30)*100)</f>
        <v>14.569536423841059</v>
      </c>
    </row>
    <row r="29" spans="1:10" x14ac:dyDescent="0.2">
      <c r="A29" s="231"/>
      <c r="B29" s="234"/>
      <c r="C29" s="122" t="s">
        <v>126</v>
      </c>
      <c r="D29" s="125" t="s">
        <v>127</v>
      </c>
      <c r="E29" s="126">
        <v>42</v>
      </c>
      <c r="F29" s="126">
        <v>36</v>
      </c>
      <c r="G29" s="126">
        <v>0</v>
      </c>
      <c r="H29" s="126">
        <v>3</v>
      </c>
      <c r="I29" s="126">
        <f t="shared" si="0"/>
        <v>64.5</v>
      </c>
      <c r="J29" s="127">
        <f>IF(I29=0,"0,00",I29/SUM(I28:I30)*100)</f>
        <v>85.430463576158942</v>
      </c>
    </row>
    <row r="30" spans="1:10" x14ac:dyDescent="0.2">
      <c r="A30" s="231"/>
      <c r="B30" s="234"/>
      <c r="C30" s="128" t="s">
        <v>143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125</v>
      </c>
      <c r="E31" s="75">
        <v>5</v>
      </c>
      <c r="F31" s="75">
        <v>7</v>
      </c>
      <c r="G31" s="75">
        <v>0</v>
      </c>
      <c r="H31" s="75">
        <v>0</v>
      </c>
      <c r="I31" s="75">
        <f t="shared" si="0"/>
        <v>9.5</v>
      </c>
      <c r="J31" s="124">
        <f>IF(I31=0,"0,00",I31/SUM(I31:I33)*100)</f>
        <v>10.052910052910052</v>
      </c>
    </row>
    <row r="32" spans="1:10" x14ac:dyDescent="0.2">
      <c r="A32" s="231"/>
      <c r="B32" s="234"/>
      <c r="C32" s="122" t="s">
        <v>129</v>
      </c>
      <c r="D32" s="125" t="s">
        <v>127</v>
      </c>
      <c r="E32" s="126">
        <v>41</v>
      </c>
      <c r="F32" s="126">
        <v>62</v>
      </c>
      <c r="G32" s="126">
        <v>0</v>
      </c>
      <c r="H32" s="126">
        <v>1</v>
      </c>
      <c r="I32" s="126">
        <f t="shared" si="0"/>
        <v>85</v>
      </c>
      <c r="J32" s="127">
        <f>IF(I32=0,"0,00",I32/SUM(I31:I33)*100)</f>
        <v>89.947089947089935</v>
      </c>
    </row>
    <row r="33" spans="1:10" x14ac:dyDescent="0.2">
      <c r="A33" s="231"/>
      <c r="B33" s="234"/>
      <c r="C33" s="128" t="s">
        <v>144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125</v>
      </c>
      <c r="E34" s="75">
        <v>8</v>
      </c>
      <c r="F34" s="75">
        <v>7</v>
      </c>
      <c r="G34" s="75">
        <v>0</v>
      </c>
      <c r="H34" s="75">
        <v>0</v>
      </c>
      <c r="I34" s="75">
        <f t="shared" si="0"/>
        <v>11</v>
      </c>
      <c r="J34" s="124">
        <f>IF(I34=0,"0,00",I34/SUM(I34:I36)*100)</f>
        <v>10.891089108910892</v>
      </c>
    </row>
    <row r="35" spans="1:10" x14ac:dyDescent="0.2">
      <c r="A35" s="231"/>
      <c r="B35" s="234"/>
      <c r="C35" s="122" t="s">
        <v>130</v>
      </c>
      <c r="D35" s="125" t="s">
        <v>127</v>
      </c>
      <c r="E35" s="126">
        <v>46</v>
      </c>
      <c r="F35" s="126">
        <v>62</v>
      </c>
      <c r="G35" s="126">
        <v>0</v>
      </c>
      <c r="H35" s="126">
        <v>2</v>
      </c>
      <c r="I35" s="126">
        <f t="shared" si="0"/>
        <v>90</v>
      </c>
      <c r="J35" s="127">
        <f>IF(I35=0,"0,00",I35/SUM(I34:I36)*100)</f>
        <v>89.10891089108911</v>
      </c>
    </row>
    <row r="36" spans="1:10" x14ac:dyDescent="0.2">
      <c r="A36" s="232"/>
      <c r="B36" s="235"/>
      <c r="C36" s="133" t="s">
        <v>145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133</v>
      </c>
      <c r="B37" s="233">
        <v>1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126</v>
      </c>
      <c r="D38" s="125" t="s">
        <v>127</v>
      </c>
      <c r="E38" s="126">
        <v>35</v>
      </c>
      <c r="F38" s="126">
        <v>45</v>
      </c>
      <c r="G38" s="126">
        <v>0</v>
      </c>
      <c r="H38" s="126">
        <v>5</v>
      </c>
      <c r="I38" s="126">
        <f t="shared" si="0"/>
        <v>75</v>
      </c>
      <c r="J38" s="127">
        <f>IF(I38=0,"0,00",I38/SUM(I37:I39)*100)</f>
        <v>80.213903743315512</v>
      </c>
    </row>
    <row r="39" spans="1:10" x14ac:dyDescent="0.2">
      <c r="A39" s="231"/>
      <c r="B39" s="234"/>
      <c r="C39" s="128" t="s">
        <v>146</v>
      </c>
      <c r="D39" s="129" t="s">
        <v>128</v>
      </c>
      <c r="E39" s="74">
        <v>14</v>
      </c>
      <c r="F39" s="74">
        <v>9</v>
      </c>
      <c r="G39" s="74">
        <v>0</v>
      </c>
      <c r="H39" s="74">
        <v>1</v>
      </c>
      <c r="I39" s="130">
        <f t="shared" si="0"/>
        <v>18.5</v>
      </c>
      <c r="J39" s="131">
        <f>IF(I39=0,"0,00",I39/SUM(I37:I39)*100)</f>
        <v>19.786096256684495</v>
      </c>
    </row>
    <row r="40" spans="1:10" x14ac:dyDescent="0.2">
      <c r="A40" s="231"/>
      <c r="B40" s="234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129</v>
      </c>
      <c r="D41" s="125" t="s">
        <v>127</v>
      </c>
      <c r="E41" s="126">
        <v>33</v>
      </c>
      <c r="F41" s="126">
        <v>33</v>
      </c>
      <c r="G41" s="126">
        <v>0</v>
      </c>
      <c r="H41" s="126">
        <v>0</v>
      </c>
      <c r="I41" s="126">
        <f t="shared" si="0"/>
        <v>49.5</v>
      </c>
      <c r="J41" s="127">
        <f>IF(I41=0,"0,00",I41/SUM(I40:I42)*100)</f>
        <v>59.638554216867469</v>
      </c>
    </row>
    <row r="42" spans="1:10" x14ac:dyDescent="0.2">
      <c r="A42" s="231"/>
      <c r="B42" s="234"/>
      <c r="C42" s="128" t="s">
        <v>147</v>
      </c>
      <c r="D42" s="129" t="s">
        <v>128</v>
      </c>
      <c r="E42" s="74">
        <v>14</v>
      </c>
      <c r="F42" s="74">
        <v>24</v>
      </c>
      <c r="G42" s="74">
        <v>0</v>
      </c>
      <c r="H42" s="74">
        <v>1</v>
      </c>
      <c r="I42" s="130">
        <f t="shared" si="0"/>
        <v>33.5</v>
      </c>
      <c r="J42" s="131">
        <f>IF(I42=0,"0,00",I42/SUM(I40:I42)*100)</f>
        <v>40.361445783132531</v>
      </c>
    </row>
    <row r="43" spans="1:10" x14ac:dyDescent="0.2">
      <c r="A43" s="231"/>
      <c r="B43" s="234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130</v>
      </c>
      <c r="D44" s="125" t="s">
        <v>127</v>
      </c>
      <c r="E44" s="126">
        <v>31</v>
      </c>
      <c r="F44" s="126">
        <v>32</v>
      </c>
      <c r="G44" s="126">
        <v>0</v>
      </c>
      <c r="H44" s="126">
        <v>2</v>
      </c>
      <c r="I44" s="126">
        <f t="shared" si="0"/>
        <v>52.5</v>
      </c>
      <c r="J44" s="127">
        <f>IF(I44=0,"0,00",I44/SUM(I43:I45)*100)</f>
        <v>60.693641618497111</v>
      </c>
    </row>
    <row r="45" spans="1:10" x14ac:dyDescent="0.2">
      <c r="A45" s="232"/>
      <c r="B45" s="235"/>
      <c r="C45" s="133" t="s">
        <v>148</v>
      </c>
      <c r="D45" s="129" t="s">
        <v>128</v>
      </c>
      <c r="E45" s="74">
        <v>23</v>
      </c>
      <c r="F45" s="74">
        <v>20</v>
      </c>
      <c r="G45" s="74">
        <v>0</v>
      </c>
      <c r="H45" s="74">
        <v>1</v>
      </c>
      <c r="I45" s="135">
        <f t="shared" si="0"/>
        <v>34</v>
      </c>
      <c r="J45" s="131">
        <f>IF(I45=0,"0,00",I45/SUM(I43:I45)*100)</f>
        <v>39.306358381502889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CL 47D - CR 20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 t="str">
        <f>'G-1'!L5</f>
        <v>47D20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44048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135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61</v>
      </c>
      <c r="AV12" s="97">
        <f t="shared" si="0"/>
        <v>57</v>
      </c>
      <c r="AW12" s="97">
        <f t="shared" si="0"/>
        <v>56.5</v>
      </c>
      <c r="AX12" s="97">
        <f t="shared" si="0"/>
        <v>52.5</v>
      </c>
      <c r="AY12" s="97">
        <f t="shared" si="0"/>
        <v>54</v>
      </c>
      <c r="AZ12" s="97">
        <f t="shared" si="0"/>
        <v>57.5</v>
      </c>
      <c r="BA12" s="97">
        <f t="shared" si="0"/>
        <v>50.5</v>
      </c>
      <c r="BB12" s="97"/>
      <c r="BC12" s="97"/>
      <c r="BD12" s="97"/>
      <c r="BE12" s="97">
        <f t="shared" ref="BE12:BQ12" si="1">P14</f>
        <v>40.5</v>
      </c>
      <c r="BF12" s="97">
        <f t="shared" si="1"/>
        <v>44</v>
      </c>
      <c r="BG12" s="97">
        <f t="shared" si="1"/>
        <v>48</v>
      </c>
      <c r="BH12" s="97">
        <f t="shared" si="1"/>
        <v>65.5</v>
      </c>
      <c r="BI12" s="97">
        <f t="shared" si="1"/>
        <v>71</v>
      </c>
      <c r="BJ12" s="97">
        <f t="shared" si="1"/>
        <v>78</v>
      </c>
      <c r="BK12" s="97">
        <f t="shared" si="1"/>
        <v>85</v>
      </c>
      <c r="BL12" s="97">
        <f t="shared" si="1"/>
        <v>82.5</v>
      </c>
      <c r="BM12" s="97">
        <f t="shared" si="1"/>
        <v>89</v>
      </c>
      <c r="BN12" s="97">
        <f t="shared" si="1"/>
        <v>79</v>
      </c>
      <c r="BO12" s="97">
        <f t="shared" si="1"/>
        <v>78.5</v>
      </c>
      <c r="BP12" s="97">
        <f t="shared" si="1"/>
        <v>70.5</v>
      </c>
      <c r="BQ12" s="97">
        <f t="shared" si="1"/>
        <v>60</v>
      </c>
      <c r="BR12" s="97"/>
      <c r="BS12" s="97"/>
      <c r="BT12" s="97"/>
      <c r="BU12" s="97">
        <f t="shared" ref="BU12:CC12" si="2">AG14</f>
        <v>112.5</v>
      </c>
      <c r="BV12" s="97">
        <f t="shared" si="2"/>
        <v>79</v>
      </c>
      <c r="BW12" s="97">
        <f t="shared" si="2"/>
        <v>50.5</v>
      </c>
      <c r="BX12" s="97">
        <f t="shared" si="2"/>
        <v>24.5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16.5</v>
      </c>
      <c r="C13" s="149">
        <f>'G-1'!F11</f>
        <v>19</v>
      </c>
      <c r="D13" s="149">
        <f>'G-1'!F12</f>
        <v>13.5</v>
      </c>
      <c r="E13" s="149">
        <f>'G-1'!F13</f>
        <v>12</v>
      </c>
      <c r="F13" s="149">
        <f>'G-1'!F14</f>
        <v>12.5</v>
      </c>
      <c r="G13" s="149">
        <f>'G-1'!F15</f>
        <v>18.5</v>
      </c>
      <c r="H13" s="149">
        <f>'G-1'!F16</f>
        <v>9.5</v>
      </c>
      <c r="I13" s="149">
        <f>'G-1'!F17</f>
        <v>13.5</v>
      </c>
      <c r="J13" s="149">
        <f>'G-1'!F18</f>
        <v>16</v>
      </c>
      <c r="K13" s="149">
        <f>'G-1'!F19</f>
        <v>11.5</v>
      </c>
      <c r="L13" s="150"/>
      <c r="M13" s="149">
        <f>'G-1'!F20</f>
        <v>13</v>
      </c>
      <c r="N13" s="149">
        <f>'G-1'!F21</f>
        <v>7</v>
      </c>
      <c r="O13" s="149">
        <f>'G-1'!F22</f>
        <v>9.5</v>
      </c>
      <c r="P13" s="149">
        <f>'G-1'!M10</f>
        <v>11</v>
      </c>
      <c r="Q13" s="149">
        <f>'G-1'!M11</f>
        <v>16.5</v>
      </c>
      <c r="R13" s="149">
        <f>'G-1'!M12</f>
        <v>11</v>
      </c>
      <c r="S13" s="149">
        <f>'G-1'!M13</f>
        <v>27</v>
      </c>
      <c r="T13" s="149">
        <f>'G-1'!M14</f>
        <v>16.5</v>
      </c>
      <c r="U13" s="149">
        <f>'G-1'!M15</f>
        <v>23.5</v>
      </c>
      <c r="V13" s="149">
        <f>'G-1'!M16</f>
        <v>18</v>
      </c>
      <c r="W13" s="149">
        <f>'G-1'!M17</f>
        <v>24.5</v>
      </c>
      <c r="X13" s="149">
        <f>'G-1'!M18</f>
        <v>23</v>
      </c>
      <c r="Y13" s="149">
        <f>'G-1'!M19</f>
        <v>13.5</v>
      </c>
      <c r="Z13" s="149">
        <f>'G-1'!M20</f>
        <v>17.5</v>
      </c>
      <c r="AA13" s="149">
        <f>'G-1'!M21</f>
        <v>16.5</v>
      </c>
      <c r="AB13" s="149">
        <f>'G-1'!M22</f>
        <v>12.5</v>
      </c>
      <c r="AC13" s="150"/>
      <c r="AD13" s="149">
        <f>'G-1'!T10</f>
        <v>33.5</v>
      </c>
      <c r="AE13" s="149">
        <f>'G-1'!T11</f>
        <v>28.5</v>
      </c>
      <c r="AF13" s="149">
        <f>'G-1'!T12</f>
        <v>26</v>
      </c>
      <c r="AG13" s="149">
        <f>'G-1'!T13</f>
        <v>24.5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61</v>
      </c>
      <c r="F14" s="149">
        <f t="shared" ref="F14:K14" si="3">C13+D13+E13+F13</f>
        <v>57</v>
      </c>
      <c r="G14" s="149">
        <f t="shared" si="3"/>
        <v>56.5</v>
      </c>
      <c r="H14" s="149">
        <f t="shared" si="3"/>
        <v>52.5</v>
      </c>
      <c r="I14" s="149">
        <f t="shared" si="3"/>
        <v>54</v>
      </c>
      <c r="J14" s="149">
        <f t="shared" si="3"/>
        <v>57.5</v>
      </c>
      <c r="K14" s="149">
        <f t="shared" si="3"/>
        <v>50.5</v>
      </c>
      <c r="L14" s="150"/>
      <c r="M14" s="149"/>
      <c r="N14" s="149"/>
      <c r="O14" s="149"/>
      <c r="P14" s="149">
        <f>M13+N13+O13+P13</f>
        <v>40.5</v>
      </c>
      <c r="Q14" s="149">
        <f t="shared" ref="Q14:AB14" si="4">N13+O13+P13+Q13</f>
        <v>44</v>
      </c>
      <c r="R14" s="149">
        <f t="shared" si="4"/>
        <v>48</v>
      </c>
      <c r="S14" s="149">
        <f t="shared" si="4"/>
        <v>65.5</v>
      </c>
      <c r="T14" s="149">
        <f t="shared" si="4"/>
        <v>71</v>
      </c>
      <c r="U14" s="149">
        <f t="shared" si="4"/>
        <v>78</v>
      </c>
      <c r="V14" s="149">
        <f t="shared" si="4"/>
        <v>85</v>
      </c>
      <c r="W14" s="149">
        <f t="shared" si="4"/>
        <v>82.5</v>
      </c>
      <c r="X14" s="149">
        <f t="shared" si="4"/>
        <v>89</v>
      </c>
      <c r="Y14" s="149">
        <f t="shared" si="4"/>
        <v>79</v>
      </c>
      <c r="Z14" s="149">
        <f t="shared" si="4"/>
        <v>78.5</v>
      </c>
      <c r="AA14" s="149">
        <f t="shared" si="4"/>
        <v>70.5</v>
      </c>
      <c r="AB14" s="149">
        <f t="shared" si="4"/>
        <v>60</v>
      </c>
      <c r="AC14" s="150"/>
      <c r="AD14" s="149"/>
      <c r="AE14" s="149"/>
      <c r="AF14" s="149"/>
      <c r="AG14" s="149">
        <f>AD13+AE13+AF13+AG13</f>
        <v>112.5</v>
      </c>
      <c r="AH14" s="149">
        <f t="shared" ref="AH14:AO14" si="5">AE13+AF13+AG13+AH13</f>
        <v>79</v>
      </c>
      <c r="AI14" s="149">
        <f t="shared" si="5"/>
        <v>50.5</v>
      </c>
      <c r="AJ14" s="149">
        <f t="shared" si="5"/>
        <v>24.5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0.70270270270270274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0.29729729729729731</v>
      </c>
      <c r="K15" s="154"/>
      <c r="L15" s="148"/>
      <c r="M15" s="151"/>
      <c r="N15" s="152"/>
      <c r="O15" s="152" t="s">
        <v>107</v>
      </c>
      <c r="P15" s="153">
        <f>DIRECCIONALIDAD!J13/100</f>
        <v>0.87931034482758619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0.12068965517241378</v>
      </c>
      <c r="AA15" s="152"/>
      <c r="AB15" s="154"/>
      <c r="AC15" s="148"/>
      <c r="AD15" s="151"/>
      <c r="AE15" s="152" t="s">
        <v>107</v>
      </c>
      <c r="AF15" s="153">
        <f>DIRECCIONALIDAD!J16/100</f>
        <v>0.86138613861386137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0.13861386138613863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192</v>
      </c>
      <c r="AV18" s="101">
        <f t="shared" si="12"/>
        <v>209.5</v>
      </c>
      <c r="AW18" s="101">
        <f t="shared" si="12"/>
        <v>200</v>
      </c>
      <c r="AX18" s="101">
        <f t="shared" si="12"/>
        <v>182</v>
      </c>
      <c r="AY18" s="101">
        <f t="shared" si="12"/>
        <v>174</v>
      </c>
      <c r="AZ18" s="101">
        <f t="shared" si="12"/>
        <v>169</v>
      </c>
      <c r="BA18" s="101">
        <f t="shared" si="12"/>
        <v>157</v>
      </c>
      <c r="BB18" s="101"/>
      <c r="BC18" s="101"/>
      <c r="BD18" s="101"/>
      <c r="BE18" s="101">
        <f t="shared" ref="BE18:BQ18" si="13">P26</f>
        <v>203.5</v>
      </c>
      <c r="BF18" s="101">
        <f t="shared" si="13"/>
        <v>191.5</v>
      </c>
      <c r="BG18" s="101">
        <f t="shared" si="13"/>
        <v>180</v>
      </c>
      <c r="BH18" s="101">
        <f t="shared" si="13"/>
        <v>193.5</v>
      </c>
      <c r="BI18" s="101">
        <f t="shared" si="13"/>
        <v>179</v>
      </c>
      <c r="BJ18" s="101">
        <f t="shared" si="13"/>
        <v>168</v>
      </c>
      <c r="BK18" s="101">
        <f t="shared" si="13"/>
        <v>165</v>
      </c>
      <c r="BL18" s="101">
        <f t="shared" si="13"/>
        <v>127.5</v>
      </c>
      <c r="BM18" s="101">
        <f t="shared" si="13"/>
        <v>139</v>
      </c>
      <c r="BN18" s="101">
        <f t="shared" si="13"/>
        <v>143.5</v>
      </c>
      <c r="BO18" s="101">
        <f t="shared" si="13"/>
        <v>159.5</v>
      </c>
      <c r="BP18" s="101">
        <f t="shared" si="13"/>
        <v>163</v>
      </c>
      <c r="BQ18" s="101">
        <f t="shared" si="13"/>
        <v>172.5</v>
      </c>
      <c r="BR18" s="101"/>
      <c r="BS18" s="101"/>
      <c r="BT18" s="101"/>
      <c r="BU18" s="101">
        <f t="shared" ref="BU18:CC18" si="14">AG26</f>
        <v>197</v>
      </c>
      <c r="BV18" s="101">
        <f t="shared" si="14"/>
        <v>149.5</v>
      </c>
      <c r="BW18" s="101">
        <f t="shared" si="14"/>
        <v>86.5</v>
      </c>
      <c r="BX18" s="101">
        <f t="shared" si="14"/>
        <v>43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170.5</v>
      </c>
      <c r="AV19" s="92">
        <f t="shared" si="15"/>
        <v>165.5</v>
      </c>
      <c r="AW19" s="92">
        <f t="shared" si="15"/>
        <v>156</v>
      </c>
      <c r="AX19" s="92">
        <f t="shared" si="15"/>
        <v>153</v>
      </c>
      <c r="AY19" s="92">
        <f t="shared" si="15"/>
        <v>155.5</v>
      </c>
      <c r="AZ19" s="92">
        <f t="shared" si="15"/>
        <v>156</v>
      </c>
      <c r="BA19" s="92">
        <f t="shared" si="15"/>
        <v>161</v>
      </c>
      <c r="BB19" s="92"/>
      <c r="BC19" s="92"/>
      <c r="BD19" s="92"/>
      <c r="BE19" s="92">
        <f t="shared" ref="BE19:BQ19" si="16">P22</f>
        <v>161</v>
      </c>
      <c r="BF19" s="92">
        <f t="shared" si="16"/>
        <v>175</v>
      </c>
      <c r="BG19" s="92">
        <f t="shared" si="16"/>
        <v>173.5</v>
      </c>
      <c r="BH19" s="92">
        <f t="shared" si="16"/>
        <v>172</v>
      </c>
      <c r="BI19" s="92">
        <f t="shared" si="16"/>
        <v>161</v>
      </c>
      <c r="BJ19" s="92">
        <f t="shared" si="16"/>
        <v>153</v>
      </c>
      <c r="BK19" s="92">
        <f t="shared" si="16"/>
        <v>153.5</v>
      </c>
      <c r="BL19" s="92">
        <f t="shared" si="16"/>
        <v>142.5</v>
      </c>
      <c r="BM19" s="92">
        <f t="shared" si="16"/>
        <v>146.5</v>
      </c>
      <c r="BN19" s="92">
        <f t="shared" si="16"/>
        <v>146</v>
      </c>
      <c r="BO19" s="92">
        <f t="shared" si="16"/>
        <v>149.5</v>
      </c>
      <c r="BP19" s="92">
        <f t="shared" si="16"/>
        <v>163.5</v>
      </c>
      <c r="BQ19" s="92">
        <f t="shared" si="16"/>
        <v>171.5</v>
      </c>
      <c r="BR19" s="92"/>
      <c r="BS19" s="92"/>
      <c r="BT19" s="92"/>
      <c r="BU19" s="92">
        <f t="shared" ref="BU19:CC19" si="17">AG22</f>
        <v>203</v>
      </c>
      <c r="BV19" s="92">
        <f t="shared" si="17"/>
        <v>156</v>
      </c>
      <c r="BW19" s="92">
        <f t="shared" si="17"/>
        <v>101</v>
      </c>
      <c r="BX19" s="92">
        <f t="shared" si="17"/>
        <v>52.5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423.5</v>
      </c>
      <c r="AV20" s="92">
        <f t="shared" si="18"/>
        <v>432</v>
      </c>
      <c r="AW20" s="92">
        <f t="shared" si="18"/>
        <v>412.5</v>
      </c>
      <c r="AX20" s="92">
        <f t="shared" si="18"/>
        <v>387.5</v>
      </c>
      <c r="AY20" s="92">
        <f t="shared" si="18"/>
        <v>383.5</v>
      </c>
      <c r="AZ20" s="92">
        <f t="shared" si="18"/>
        <v>382.5</v>
      </c>
      <c r="BA20" s="92">
        <f t="shared" si="18"/>
        <v>368.5</v>
      </c>
      <c r="BB20" s="92"/>
      <c r="BC20" s="92"/>
      <c r="BD20" s="92"/>
      <c r="BE20" s="92">
        <f t="shared" ref="BE20:BQ20" si="19">P30</f>
        <v>405</v>
      </c>
      <c r="BF20" s="92">
        <f t="shared" si="19"/>
        <v>410.5</v>
      </c>
      <c r="BG20" s="92">
        <f t="shared" si="19"/>
        <v>401.5</v>
      </c>
      <c r="BH20" s="92">
        <f t="shared" si="19"/>
        <v>431</v>
      </c>
      <c r="BI20" s="92">
        <f t="shared" si="19"/>
        <v>411</v>
      </c>
      <c r="BJ20" s="92">
        <f t="shared" si="19"/>
        <v>399</v>
      </c>
      <c r="BK20" s="92">
        <f t="shared" si="19"/>
        <v>403.5</v>
      </c>
      <c r="BL20" s="92">
        <f t="shared" si="19"/>
        <v>352.5</v>
      </c>
      <c r="BM20" s="92">
        <f t="shared" si="19"/>
        <v>374.5</v>
      </c>
      <c r="BN20" s="92">
        <f t="shared" si="19"/>
        <v>368.5</v>
      </c>
      <c r="BO20" s="92">
        <f t="shared" si="19"/>
        <v>387.5</v>
      </c>
      <c r="BP20" s="92">
        <f t="shared" si="19"/>
        <v>397</v>
      </c>
      <c r="BQ20" s="92">
        <f t="shared" si="19"/>
        <v>404</v>
      </c>
      <c r="BR20" s="92"/>
      <c r="BS20" s="92"/>
      <c r="BT20" s="92"/>
      <c r="BU20" s="92">
        <f t="shared" ref="BU20:CC20" si="20">AG30</f>
        <v>512.5</v>
      </c>
      <c r="BV20" s="92">
        <f t="shared" si="20"/>
        <v>384.5</v>
      </c>
      <c r="BW20" s="92">
        <f t="shared" si="20"/>
        <v>238</v>
      </c>
      <c r="BX20" s="92">
        <f t="shared" si="20"/>
        <v>120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104</v>
      </c>
      <c r="B21" s="149">
        <f>'G-3'!F10</f>
        <v>48</v>
      </c>
      <c r="C21" s="149">
        <f>'G-3'!F11</f>
        <v>45</v>
      </c>
      <c r="D21" s="149">
        <f>'G-3'!F12</f>
        <v>40.5</v>
      </c>
      <c r="E21" s="149">
        <f>'G-3'!F13</f>
        <v>37</v>
      </c>
      <c r="F21" s="149">
        <f>'G-3'!F14</f>
        <v>43</v>
      </c>
      <c r="G21" s="149">
        <f>'G-3'!F15</f>
        <v>35.5</v>
      </c>
      <c r="H21" s="149">
        <f>'G-3'!F16</f>
        <v>37.5</v>
      </c>
      <c r="I21" s="149">
        <f>'G-3'!F17</f>
        <v>39.5</v>
      </c>
      <c r="J21" s="149">
        <f>'G-3'!F18</f>
        <v>43.5</v>
      </c>
      <c r="K21" s="149">
        <f>'G-3'!F19</f>
        <v>40.5</v>
      </c>
      <c r="L21" s="150"/>
      <c r="M21" s="149">
        <f>'G-3'!F20</f>
        <v>31.5</v>
      </c>
      <c r="N21" s="149">
        <f>'G-3'!F21</f>
        <v>37.5</v>
      </c>
      <c r="O21" s="149">
        <f>'G-3'!F22</f>
        <v>44</v>
      </c>
      <c r="P21" s="149">
        <f>'G-3'!M10</f>
        <v>48</v>
      </c>
      <c r="Q21" s="149">
        <f>'G-3'!M11</f>
        <v>45.5</v>
      </c>
      <c r="R21" s="149">
        <f>'G-3'!M12</f>
        <v>36</v>
      </c>
      <c r="S21" s="149">
        <f>'G-3'!M13</f>
        <v>42.5</v>
      </c>
      <c r="T21" s="149">
        <f>'G-3'!M14</f>
        <v>37</v>
      </c>
      <c r="U21" s="149">
        <f>'G-3'!M15</f>
        <v>37.5</v>
      </c>
      <c r="V21" s="149">
        <f>'G-3'!M16</f>
        <v>36.5</v>
      </c>
      <c r="W21" s="149">
        <f>'G-3'!M17</f>
        <v>31.5</v>
      </c>
      <c r="X21" s="149">
        <f>'G-3'!M18</f>
        <v>41</v>
      </c>
      <c r="Y21" s="149">
        <f>'G-3'!M19</f>
        <v>37</v>
      </c>
      <c r="Z21" s="149">
        <f>'G-3'!M20</f>
        <v>40</v>
      </c>
      <c r="AA21" s="149">
        <f>'G-3'!M21</f>
        <v>45.5</v>
      </c>
      <c r="AB21" s="149">
        <f>'G-3'!M22</f>
        <v>49</v>
      </c>
      <c r="AC21" s="150"/>
      <c r="AD21" s="149">
        <f>'G-3'!T10</f>
        <v>47</v>
      </c>
      <c r="AE21" s="149">
        <f>'G-3'!T11</f>
        <v>55</v>
      </c>
      <c r="AF21" s="149">
        <f>'G-3'!T12</f>
        <v>48.5</v>
      </c>
      <c r="AG21" s="149">
        <f>'G-3'!T13</f>
        <v>52.5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170.5</v>
      </c>
      <c r="F22" s="149">
        <f t="shared" ref="F22:K22" si="21">C21+D21+E21+F21</f>
        <v>165.5</v>
      </c>
      <c r="G22" s="149">
        <f t="shared" si="21"/>
        <v>156</v>
      </c>
      <c r="H22" s="149">
        <f t="shared" si="21"/>
        <v>153</v>
      </c>
      <c r="I22" s="149">
        <f t="shared" si="21"/>
        <v>155.5</v>
      </c>
      <c r="J22" s="149">
        <f t="shared" si="21"/>
        <v>156</v>
      </c>
      <c r="K22" s="149">
        <f t="shared" si="21"/>
        <v>161</v>
      </c>
      <c r="L22" s="150"/>
      <c r="M22" s="149"/>
      <c r="N22" s="149"/>
      <c r="O22" s="149"/>
      <c r="P22" s="149">
        <f>M21+N21+O21+P21</f>
        <v>161</v>
      </c>
      <c r="Q22" s="149">
        <f t="shared" ref="Q22:AB22" si="22">N21+O21+P21+Q21</f>
        <v>175</v>
      </c>
      <c r="R22" s="149">
        <f t="shared" si="22"/>
        <v>173.5</v>
      </c>
      <c r="S22" s="149">
        <f t="shared" si="22"/>
        <v>172</v>
      </c>
      <c r="T22" s="149">
        <f t="shared" si="22"/>
        <v>161</v>
      </c>
      <c r="U22" s="149">
        <f t="shared" si="22"/>
        <v>153</v>
      </c>
      <c r="V22" s="149">
        <f t="shared" si="22"/>
        <v>153.5</v>
      </c>
      <c r="W22" s="149">
        <f t="shared" si="22"/>
        <v>142.5</v>
      </c>
      <c r="X22" s="149">
        <f t="shared" si="22"/>
        <v>146.5</v>
      </c>
      <c r="Y22" s="149">
        <f t="shared" si="22"/>
        <v>146</v>
      </c>
      <c r="Z22" s="149">
        <f t="shared" si="22"/>
        <v>149.5</v>
      </c>
      <c r="AA22" s="149">
        <f t="shared" si="22"/>
        <v>163.5</v>
      </c>
      <c r="AB22" s="149">
        <f t="shared" si="22"/>
        <v>171.5</v>
      </c>
      <c r="AC22" s="150"/>
      <c r="AD22" s="149"/>
      <c r="AE22" s="149"/>
      <c r="AF22" s="149"/>
      <c r="AG22" s="149">
        <f>AD21+AE21+AF21+AG21</f>
        <v>203</v>
      </c>
      <c r="AH22" s="149">
        <f t="shared" ref="AH22:AO22" si="23">AE21+AF21+AG21+AH21</f>
        <v>156</v>
      </c>
      <c r="AI22" s="149">
        <f t="shared" si="23"/>
        <v>101</v>
      </c>
      <c r="AJ22" s="149">
        <f t="shared" si="23"/>
        <v>52.5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0.14569536423841059</v>
      </c>
      <c r="E23" s="152"/>
      <c r="F23" s="152" t="s">
        <v>108</v>
      </c>
      <c r="G23" s="153">
        <f>DIRECCIONALIDAD!J29/100</f>
        <v>0.85430463576158944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0.10052910052910052</v>
      </c>
      <c r="Q23" s="152"/>
      <c r="R23" s="152"/>
      <c r="S23" s="152"/>
      <c r="T23" s="152" t="s">
        <v>108</v>
      </c>
      <c r="U23" s="153">
        <f>DIRECCIONALIDAD!J32/100</f>
        <v>0.89947089947089931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0.10891089108910892</v>
      </c>
      <c r="AG23" s="152"/>
      <c r="AH23" s="152"/>
      <c r="AI23" s="152"/>
      <c r="AJ23" s="152" t="s">
        <v>108</v>
      </c>
      <c r="AK23" s="153">
        <f>DIRECCIONALIDAD!J35/100</f>
        <v>0.8910891089108911</v>
      </c>
      <c r="AL23" s="152"/>
      <c r="AM23" s="152"/>
      <c r="AN23" s="152" t="s">
        <v>109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33.5</v>
      </c>
      <c r="C25" s="149">
        <f>'G-4'!F11</f>
        <v>59</v>
      </c>
      <c r="D25" s="149">
        <f>'G-4'!F12</f>
        <v>48.5</v>
      </c>
      <c r="E25" s="149">
        <f>'G-4'!F13</f>
        <v>51</v>
      </c>
      <c r="F25" s="149">
        <f>'G-4'!F14</f>
        <v>51</v>
      </c>
      <c r="G25" s="149">
        <f>'G-4'!F15</f>
        <v>49.5</v>
      </c>
      <c r="H25" s="149">
        <f>'G-4'!F16</f>
        <v>30.5</v>
      </c>
      <c r="I25" s="149">
        <f>'G-4'!F17</f>
        <v>43</v>
      </c>
      <c r="J25" s="149">
        <f>'G-4'!F18</f>
        <v>46</v>
      </c>
      <c r="K25" s="149">
        <f>'G-4'!F19</f>
        <v>37.5</v>
      </c>
      <c r="L25" s="150"/>
      <c r="M25" s="149">
        <f>'G-4'!F20</f>
        <v>54</v>
      </c>
      <c r="N25" s="149">
        <f>'G-4'!F21</f>
        <v>52.5</v>
      </c>
      <c r="O25" s="149">
        <f>'G-4'!F22</f>
        <v>48</v>
      </c>
      <c r="P25" s="149">
        <f>'G-4'!M10</f>
        <v>49</v>
      </c>
      <c r="Q25" s="149">
        <f>'G-4'!M11</f>
        <v>42</v>
      </c>
      <c r="R25" s="149">
        <f>'G-4'!M12</f>
        <v>41</v>
      </c>
      <c r="S25" s="149">
        <f>'G-4'!M13</f>
        <v>61.5</v>
      </c>
      <c r="T25" s="149">
        <f>'G-4'!M14</f>
        <v>34.5</v>
      </c>
      <c r="U25" s="149">
        <f>'G-4'!M15</f>
        <v>31</v>
      </c>
      <c r="V25" s="149">
        <f>'G-4'!M16</f>
        <v>38</v>
      </c>
      <c r="W25" s="149">
        <f>'G-4'!M17</f>
        <v>24</v>
      </c>
      <c r="X25" s="149">
        <f>'G-4'!M18</f>
        <v>46</v>
      </c>
      <c r="Y25" s="149">
        <f>'G-4'!M19</f>
        <v>35.5</v>
      </c>
      <c r="Z25" s="149">
        <f>'G-4'!M20</f>
        <v>54</v>
      </c>
      <c r="AA25" s="149">
        <f>'G-4'!M21</f>
        <v>27.5</v>
      </c>
      <c r="AB25" s="149">
        <f>'G-4'!M22</f>
        <v>55.5</v>
      </c>
      <c r="AC25" s="150"/>
      <c r="AD25" s="149">
        <f>'G-4'!T10</f>
        <v>47.5</v>
      </c>
      <c r="AE25" s="149">
        <f>'G-4'!T11</f>
        <v>63</v>
      </c>
      <c r="AF25" s="149">
        <f>'G-4'!T12</f>
        <v>43.5</v>
      </c>
      <c r="AG25" s="149">
        <f>'G-4'!T13</f>
        <v>43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192</v>
      </c>
      <c r="F26" s="149">
        <f t="shared" ref="F26:K26" si="24">C25+D25+E25+F25</f>
        <v>209.5</v>
      </c>
      <c r="G26" s="149">
        <f t="shared" si="24"/>
        <v>200</v>
      </c>
      <c r="H26" s="149">
        <f t="shared" si="24"/>
        <v>182</v>
      </c>
      <c r="I26" s="149">
        <f t="shared" si="24"/>
        <v>174</v>
      </c>
      <c r="J26" s="149">
        <f t="shared" si="24"/>
        <v>169</v>
      </c>
      <c r="K26" s="149">
        <f t="shared" si="24"/>
        <v>157</v>
      </c>
      <c r="L26" s="150"/>
      <c r="M26" s="149"/>
      <c r="N26" s="149"/>
      <c r="O26" s="149"/>
      <c r="P26" s="149">
        <f>M25+N25+O25+P25</f>
        <v>203.5</v>
      </c>
      <c r="Q26" s="149">
        <f t="shared" ref="Q26:AB26" si="25">N25+O25+P25+Q25</f>
        <v>191.5</v>
      </c>
      <c r="R26" s="149">
        <f t="shared" si="25"/>
        <v>180</v>
      </c>
      <c r="S26" s="149">
        <f t="shared" si="25"/>
        <v>193.5</v>
      </c>
      <c r="T26" s="149">
        <f t="shared" si="25"/>
        <v>179</v>
      </c>
      <c r="U26" s="149">
        <f t="shared" si="25"/>
        <v>168</v>
      </c>
      <c r="V26" s="149">
        <f t="shared" si="25"/>
        <v>165</v>
      </c>
      <c r="W26" s="149">
        <f t="shared" si="25"/>
        <v>127.5</v>
      </c>
      <c r="X26" s="149">
        <f t="shared" si="25"/>
        <v>139</v>
      </c>
      <c r="Y26" s="149">
        <f t="shared" si="25"/>
        <v>143.5</v>
      </c>
      <c r="Z26" s="149">
        <f t="shared" si="25"/>
        <v>159.5</v>
      </c>
      <c r="AA26" s="149">
        <f t="shared" si="25"/>
        <v>163</v>
      </c>
      <c r="AB26" s="149">
        <f t="shared" si="25"/>
        <v>172.5</v>
      </c>
      <c r="AC26" s="150"/>
      <c r="AD26" s="149"/>
      <c r="AE26" s="149"/>
      <c r="AF26" s="149"/>
      <c r="AG26" s="149">
        <f>AD25+AE25+AF25+AG25</f>
        <v>197</v>
      </c>
      <c r="AH26" s="149">
        <f t="shared" ref="AH26:AO26" si="26">AE25+AF25+AG25+AH25</f>
        <v>149.5</v>
      </c>
      <c r="AI26" s="149">
        <f t="shared" si="26"/>
        <v>86.5</v>
      </c>
      <c r="AJ26" s="149">
        <f t="shared" si="26"/>
        <v>43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0.80213903743315518</v>
      </c>
      <c r="H27" s="152"/>
      <c r="I27" s="152" t="s">
        <v>109</v>
      </c>
      <c r="J27" s="153">
        <f>DIRECCIONALIDAD!J39/100</f>
        <v>0.19786096256684493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0.59638554216867468</v>
      </c>
      <c r="V27" s="152"/>
      <c r="W27" s="152"/>
      <c r="X27" s="152"/>
      <c r="Y27" s="152" t="s">
        <v>109</v>
      </c>
      <c r="Z27" s="153">
        <f>DIRECCIONALIDAD!J42/100</f>
        <v>0.40361445783132532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0.60693641618497107</v>
      </c>
      <c r="AL27" s="152"/>
      <c r="AM27" s="152"/>
      <c r="AN27" s="152" t="s">
        <v>109</v>
      </c>
      <c r="AO27" s="155">
        <f>DIRECCIONALIDAD!J45/100</f>
        <v>0.39306358381502887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98</v>
      </c>
      <c r="C29" s="149">
        <f t="shared" ref="C29:K29" si="27">C13+C17+C21+C25</f>
        <v>123</v>
      </c>
      <c r="D29" s="149">
        <f t="shared" si="27"/>
        <v>102.5</v>
      </c>
      <c r="E29" s="149">
        <f t="shared" si="27"/>
        <v>100</v>
      </c>
      <c r="F29" s="149">
        <f t="shared" si="27"/>
        <v>106.5</v>
      </c>
      <c r="G29" s="149">
        <f t="shared" si="27"/>
        <v>103.5</v>
      </c>
      <c r="H29" s="149">
        <f t="shared" si="27"/>
        <v>77.5</v>
      </c>
      <c r="I29" s="149">
        <f t="shared" si="27"/>
        <v>96</v>
      </c>
      <c r="J29" s="149">
        <f t="shared" si="27"/>
        <v>105.5</v>
      </c>
      <c r="K29" s="149">
        <f t="shared" si="27"/>
        <v>89.5</v>
      </c>
      <c r="L29" s="150"/>
      <c r="M29" s="149">
        <f>M13+M17+M21+M25</f>
        <v>98.5</v>
      </c>
      <c r="N29" s="149">
        <f t="shared" ref="N29:AB29" si="28">N13+N17+N21+N25</f>
        <v>97</v>
      </c>
      <c r="O29" s="149">
        <f t="shared" si="28"/>
        <v>101.5</v>
      </c>
      <c r="P29" s="149">
        <f t="shared" si="28"/>
        <v>108</v>
      </c>
      <c r="Q29" s="149">
        <f t="shared" si="28"/>
        <v>104</v>
      </c>
      <c r="R29" s="149">
        <f t="shared" si="28"/>
        <v>88</v>
      </c>
      <c r="S29" s="149">
        <f t="shared" si="28"/>
        <v>131</v>
      </c>
      <c r="T29" s="149">
        <f t="shared" si="28"/>
        <v>88</v>
      </c>
      <c r="U29" s="149">
        <f t="shared" si="28"/>
        <v>92</v>
      </c>
      <c r="V29" s="149">
        <f t="shared" si="28"/>
        <v>92.5</v>
      </c>
      <c r="W29" s="149">
        <f t="shared" si="28"/>
        <v>80</v>
      </c>
      <c r="X29" s="149">
        <f t="shared" si="28"/>
        <v>110</v>
      </c>
      <c r="Y29" s="149">
        <f t="shared" si="28"/>
        <v>86</v>
      </c>
      <c r="Z29" s="149">
        <f t="shared" si="28"/>
        <v>111.5</v>
      </c>
      <c r="AA29" s="149">
        <f t="shared" si="28"/>
        <v>89.5</v>
      </c>
      <c r="AB29" s="149">
        <f t="shared" si="28"/>
        <v>117</v>
      </c>
      <c r="AC29" s="150"/>
      <c r="AD29" s="149">
        <f>AD13+AD17+AD21+AD25</f>
        <v>128</v>
      </c>
      <c r="AE29" s="149">
        <f t="shared" ref="AE29:AO29" si="29">AE13+AE17+AE21+AE25</f>
        <v>146.5</v>
      </c>
      <c r="AF29" s="149">
        <f t="shared" si="29"/>
        <v>118</v>
      </c>
      <c r="AG29" s="149">
        <f t="shared" si="29"/>
        <v>120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423.5</v>
      </c>
      <c r="F30" s="149">
        <f t="shared" ref="F30:K30" si="30">C29+D29+E29+F29</f>
        <v>432</v>
      </c>
      <c r="G30" s="149">
        <f t="shared" si="30"/>
        <v>412.5</v>
      </c>
      <c r="H30" s="149">
        <f t="shared" si="30"/>
        <v>387.5</v>
      </c>
      <c r="I30" s="149">
        <f t="shared" si="30"/>
        <v>383.5</v>
      </c>
      <c r="J30" s="149">
        <f t="shared" si="30"/>
        <v>382.5</v>
      </c>
      <c r="K30" s="149">
        <f t="shared" si="30"/>
        <v>368.5</v>
      </c>
      <c r="L30" s="150"/>
      <c r="M30" s="149"/>
      <c r="N30" s="149"/>
      <c r="O30" s="149"/>
      <c r="P30" s="149">
        <f>M29+N29+O29+P29</f>
        <v>405</v>
      </c>
      <c r="Q30" s="149">
        <f t="shared" ref="Q30:AB30" si="31">N29+O29+P29+Q29</f>
        <v>410.5</v>
      </c>
      <c r="R30" s="149">
        <f t="shared" si="31"/>
        <v>401.5</v>
      </c>
      <c r="S30" s="149">
        <f t="shared" si="31"/>
        <v>431</v>
      </c>
      <c r="T30" s="149">
        <f t="shared" si="31"/>
        <v>411</v>
      </c>
      <c r="U30" s="149">
        <f t="shared" si="31"/>
        <v>399</v>
      </c>
      <c r="V30" s="149">
        <f t="shared" si="31"/>
        <v>403.5</v>
      </c>
      <c r="W30" s="149">
        <f t="shared" si="31"/>
        <v>352.5</v>
      </c>
      <c r="X30" s="149">
        <f t="shared" si="31"/>
        <v>374.5</v>
      </c>
      <c r="Y30" s="149">
        <f t="shared" si="31"/>
        <v>368.5</v>
      </c>
      <c r="Z30" s="149">
        <f t="shared" si="31"/>
        <v>387.5</v>
      </c>
      <c r="AA30" s="149">
        <f t="shared" si="31"/>
        <v>397</v>
      </c>
      <c r="AB30" s="149">
        <f t="shared" si="31"/>
        <v>404</v>
      </c>
      <c r="AC30" s="150"/>
      <c r="AD30" s="149"/>
      <c r="AE30" s="149"/>
      <c r="AF30" s="149"/>
      <c r="AG30" s="149">
        <f>AD29+AE29+AF29+AG29</f>
        <v>512.5</v>
      </c>
      <c r="AH30" s="149">
        <f t="shared" ref="AH30:AO30" si="32">AE29+AF29+AG29+AH29</f>
        <v>384.5</v>
      </c>
      <c r="AI30" s="149">
        <f t="shared" si="32"/>
        <v>238</v>
      </c>
      <c r="AJ30" s="149">
        <f t="shared" si="32"/>
        <v>120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2009-04-23T22:08:53Z</cp:lastPrinted>
  <dcterms:created xsi:type="dcterms:W3CDTF">1998-04-02T13:38:56Z</dcterms:created>
  <dcterms:modified xsi:type="dcterms:W3CDTF">2020-08-06T17:57:50Z</dcterms:modified>
</cp:coreProperties>
</file>